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2240" windowHeight="7995" activeTab="2"/>
  </bookViews>
  <sheets>
    <sheet name="Индикативна Фин.Т." sheetId="1" r:id="rId1"/>
    <sheet name="Матрица Индикатори" sheetId="2" r:id="rId2"/>
    <sheet name="ПрограмаРеализация" sheetId="3" r:id="rId3"/>
  </sheets>
  <definedNames>
    <definedName name="_xlnm.Print_Titles" localSheetId="0">'Индикативна Фин.Т.'!$1:$5</definedName>
    <definedName name="_xlnm.Print_Titles" localSheetId="1">'Матрица Индикатори'!$1:$4</definedName>
    <definedName name="_xlnm.Print_Titles" localSheetId="2">ПрограмаРеализация!$1:$4</definedName>
  </definedNames>
  <calcPr calcId="125725"/>
</workbook>
</file>

<file path=xl/calcChain.xml><?xml version="1.0" encoding="utf-8"?>
<calcChain xmlns="http://schemas.openxmlformats.org/spreadsheetml/2006/main">
  <c r="D187" i="3"/>
  <c r="K190"/>
  <c r="J190"/>
  <c r="M20"/>
  <c r="N20"/>
  <c r="D20"/>
  <c r="J25"/>
  <c r="I25"/>
  <c r="H192"/>
  <c r="I192"/>
  <c r="M192"/>
  <c r="N192"/>
  <c r="D192"/>
  <c r="J194"/>
  <c r="J192" s="1"/>
  <c r="K194"/>
  <c r="H159"/>
  <c r="K159"/>
  <c r="L159"/>
  <c r="M159"/>
  <c r="N159"/>
  <c r="D159"/>
  <c r="K161"/>
  <c r="J161"/>
  <c r="I161"/>
  <c r="D173" l="1"/>
  <c r="I184"/>
  <c r="H52"/>
  <c r="I52"/>
  <c r="J52"/>
  <c r="L52"/>
  <c r="D52"/>
  <c r="K54"/>
  <c r="K52" s="1"/>
  <c r="J54"/>
  <c r="H45"/>
  <c r="N45"/>
  <c r="D45"/>
  <c r="J51"/>
  <c r="I51"/>
  <c r="A235"/>
  <c r="A234"/>
  <c r="A233"/>
  <c r="A232"/>
  <c r="D201"/>
  <c r="K206"/>
  <c r="J206"/>
  <c r="H173"/>
  <c r="H172" s="1"/>
  <c r="K173"/>
  <c r="K172" s="1"/>
  <c r="L173"/>
  <c r="L172" s="1"/>
  <c r="M173"/>
  <c r="M172" s="1"/>
  <c r="N173"/>
  <c r="N172" s="1"/>
  <c r="I183"/>
  <c r="I182"/>
  <c r="H102"/>
  <c r="I102"/>
  <c r="M102"/>
  <c r="N102"/>
  <c r="D102"/>
  <c r="J105"/>
  <c r="K105"/>
  <c r="H207"/>
  <c r="M207"/>
  <c r="N207"/>
  <c r="D207"/>
  <c r="J210"/>
  <c r="I210"/>
  <c r="I207" s="1"/>
  <c r="L28"/>
  <c r="M28"/>
  <c r="N28"/>
  <c r="D28"/>
  <c r="J31"/>
  <c r="K31"/>
  <c r="K28" s="1"/>
  <c r="N59"/>
  <c r="H59"/>
  <c r="K59"/>
  <c r="L59"/>
  <c r="M59"/>
  <c r="D59"/>
  <c r="J61"/>
  <c r="I61"/>
  <c r="H135"/>
  <c r="L135"/>
  <c r="M135"/>
  <c r="N135"/>
  <c r="D135"/>
  <c r="K138"/>
  <c r="J138"/>
  <c r="I138"/>
  <c r="I137"/>
  <c r="H154"/>
  <c r="N154"/>
  <c r="D154"/>
  <c r="M158"/>
  <c r="M154" s="1"/>
  <c r="L158"/>
  <c r="K158"/>
  <c r="J158"/>
  <c r="I158"/>
  <c r="H201"/>
  <c r="I201"/>
  <c r="M201"/>
  <c r="N201"/>
  <c r="J205"/>
  <c r="J181"/>
  <c r="J180"/>
  <c r="I179"/>
  <c r="I178"/>
  <c r="K166"/>
  <c r="J166"/>
  <c r="H162"/>
  <c r="L162"/>
  <c r="M162"/>
  <c r="N162"/>
  <c r="K165"/>
  <c r="K162" s="1"/>
  <c r="J165"/>
  <c r="J164"/>
  <c r="I164"/>
  <c r="I135" l="1"/>
  <c r="D162"/>
  <c r="A96" i="2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36" i="1"/>
  <c r="A35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B6"/>
  <c r="L228" i="3"/>
  <c r="K228"/>
  <c r="J227"/>
  <c r="I227"/>
  <c r="H226"/>
  <c r="I226"/>
  <c r="J226"/>
  <c r="K226"/>
  <c r="L226"/>
  <c r="M226"/>
  <c r="N226"/>
  <c r="J225"/>
  <c r="J224" s="1"/>
  <c r="I225"/>
  <c r="I224" s="1"/>
  <c r="F224"/>
  <c r="F223" s="1"/>
  <c r="F222" s="1"/>
  <c r="H224"/>
  <c r="H223" s="1"/>
  <c r="H222" s="1"/>
  <c r="K224"/>
  <c r="K223" s="1"/>
  <c r="K222" s="1"/>
  <c r="L224"/>
  <c r="M224"/>
  <c r="M223" s="1"/>
  <c r="M222" s="1"/>
  <c r="N224"/>
  <c r="K221"/>
  <c r="K219" s="1"/>
  <c r="K218" s="1"/>
  <c r="K217" s="1"/>
  <c r="J221"/>
  <c r="J220"/>
  <c r="I220"/>
  <c r="I219" s="1"/>
  <c r="I218" s="1"/>
  <c r="I217" s="1"/>
  <c r="F219"/>
  <c r="F218" s="1"/>
  <c r="F217" s="1"/>
  <c r="H219"/>
  <c r="H218" s="1"/>
  <c r="H217" s="1"/>
  <c r="L219"/>
  <c r="L218" s="1"/>
  <c r="L217" s="1"/>
  <c r="M219"/>
  <c r="N219"/>
  <c r="N218" s="1"/>
  <c r="N217" s="1"/>
  <c r="M218"/>
  <c r="M217" s="1"/>
  <c r="K216"/>
  <c r="J216"/>
  <c r="J215" s="1"/>
  <c r="J214" s="1"/>
  <c r="J213" s="1"/>
  <c r="H215"/>
  <c r="H214" s="1"/>
  <c r="H213" s="1"/>
  <c r="I215"/>
  <c r="K215"/>
  <c r="K214" s="1"/>
  <c r="K213" s="1"/>
  <c r="L215"/>
  <c r="L214" s="1"/>
  <c r="L213" s="1"/>
  <c r="M215"/>
  <c r="M214" s="1"/>
  <c r="M213" s="1"/>
  <c r="N215"/>
  <c r="F214"/>
  <c r="I214"/>
  <c r="I213" s="1"/>
  <c r="N214"/>
  <c r="N213" s="1"/>
  <c r="L209"/>
  <c r="L207" s="1"/>
  <c r="K209"/>
  <c r="K207" s="1"/>
  <c r="J209"/>
  <c r="J208"/>
  <c r="J207" s="1"/>
  <c r="K204"/>
  <c r="J204"/>
  <c r="K203"/>
  <c r="J203"/>
  <c r="J201" s="1"/>
  <c r="L202"/>
  <c r="K202"/>
  <c r="M200"/>
  <c r="M199" s="1"/>
  <c r="K198"/>
  <c r="J198"/>
  <c r="F197"/>
  <c r="H197"/>
  <c r="I197"/>
  <c r="J197"/>
  <c r="K197"/>
  <c r="L197"/>
  <c r="M197"/>
  <c r="N197"/>
  <c r="N196"/>
  <c r="N195" s="1"/>
  <c r="M196"/>
  <c r="M195" s="1"/>
  <c r="F195"/>
  <c r="H195"/>
  <c r="I195"/>
  <c r="J195"/>
  <c r="K195"/>
  <c r="L195"/>
  <c r="L193"/>
  <c r="L192" s="1"/>
  <c r="K193"/>
  <c r="K192" s="1"/>
  <c r="I191"/>
  <c r="K189"/>
  <c r="K187" s="1"/>
  <c r="K186" s="1"/>
  <c r="J189"/>
  <c r="J188"/>
  <c r="F187"/>
  <c r="F186" s="1"/>
  <c r="H187"/>
  <c r="H186" s="1"/>
  <c r="I187"/>
  <c r="I186" s="1"/>
  <c r="L187"/>
  <c r="L186" s="1"/>
  <c r="M187"/>
  <c r="M186" s="1"/>
  <c r="N187"/>
  <c r="N186" s="1"/>
  <c r="J177"/>
  <c r="I176"/>
  <c r="J175"/>
  <c r="J173" s="1"/>
  <c r="J172" s="1"/>
  <c r="I174"/>
  <c r="K171"/>
  <c r="K170" s="1"/>
  <c r="K169" s="1"/>
  <c r="I171"/>
  <c r="I170" s="1"/>
  <c r="I169" s="1"/>
  <c r="F170"/>
  <c r="F169" s="1"/>
  <c r="H170"/>
  <c r="H169" s="1"/>
  <c r="J170"/>
  <c r="L170"/>
  <c r="L169" s="1"/>
  <c r="M170"/>
  <c r="M169" s="1"/>
  <c r="N170"/>
  <c r="J169"/>
  <c r="N169"/>
  <c r="J168"/>
  <c r="J167" s="1"/>
  <c r="I168"/>
  <c r="I167" s="1"/>
  <c r="F167"/>
  <c r="H167"/>
  <c r="K167"/>
  <c r="L167"/>
  <c r="M167"/>
  <c r="N167"/>
  <c r="J163"/>
  <c r="J162" s="1"/>
  <c r="I163"/>
  <c r="I162" s="1"/>
  <c r="I160"/>
  <c r="I159" s="1"/>
  <c r="J160"/>
  <c r="J159" s="1"/>
  <c r="L157"/>
  <c r="L154" s="1"/>
  <c r="K157"/>
  <c r="K156"/>
  <c r="J156"/>
  <c r="J154" s="1"/>
  <c r="I155"/>
  <c r="I154" s="1"/>
  <c r="J149"/>
  <c r="K148"/>
  <c r="K146" s="1"/>
  <c r="K145" s="1"/>
  <c r="K144" s="1"/>
  <c r="J148"/>
  <c r="J147"/>
  <c r="I147"/>
  <c r="I146" s="1"/>
  <c r="I145" s="1"/>
  <c r="I144" s="1"/>
  <c r="F146"/>
  <c r="F145" s="1"/>
  <c r="F144" s="1"/>
  <c r="H146"/>
  <c r="H145" s="1"/>
  <c r="H144" s="1"/>
  <c r="L146"/>
  <c r="L145" s="1"/>
  <c r="L144" s="1"/>
  <c r="M146"/>
  <c r="N146"/>
  <c r="N145" s="1"/>
  <c r="N144" s="1"/>
  <c r="M145"/>
  <c r="M144" s="1"/>
  <c r="M143"/>
  <c r="M139" s="1"/>
  <c r="M134" s="1"/>
  <c r="M133" s="1"/>
  <c r="L143"/>
  <c r="K143"/>
  <c r="J143"/>
  <c r="I143"/>
  <c r="I142"/>
  <c r="K141"/>
  <c r="J141"/>
  <c r="I141"/>
  <c r="L140"/>
  <c r="L139" s="1"/>
  <c r="K140"/>
  <c r="K139" s="1"/>
  <c r="J140"/>
  <c r="J139" s="1"/>
  <c r="I140"/>
  <c r="I139" s="1"/>
  <c r="I134" s="1"/>
  <c r="I133" s="1"/>
  <c r="F139"/>
  <c r="H139"/>
  <c r="H134" s="1"/>
  <c r="H133" s="1"/>
  <c r="N139"/>
  <c r="K136"/>
  <c r="K135" s="1"/>
  <c r="J136"/>
  <c r="J135" s="1"/>
  <c r="F134"/>
  <c r="F133" s="1"/>
  <c r="N134"/>
  <c r="N133" s="1"/>
  <c r="J132"/>
  <c r="J131" s="1"/>
  <c r="I132"/>
  <c r="I131" s="1"/>
  <c r="F131"/>
  <c r="H131"/>
  <c r="K131"/>
  <c r="L131"/>
  <c r="M131"/>
  <c r="N131"/>
  <c r="J130"/>
  <c r="I130"/>
  <c r="M129"/>
  <c r="M128" s="1"/>
  <c r="L129"/>
  <c r="L128" s="1"/>
  <c r="K129"/>
  <c r="K128" s="1"/>
  <c r="J129"/>
  <c r="I129"/>
  <c r="F128"/>
  <c r="H128"/>
  <c r="N128"/>
  <c r="L127"/>
  <c r="L126" s="1"/>
  <c r="K127"/>
  <c r="K126" s="1"/>
  <c r="F126"/>
  <c r="H126"/>
  <c r="I126"/>
  <c r="J126"/>
  <c r="M126"/>
  <c r="N126"/>
  <c r="J125"/>
  <c r="J124" s="1"/>
  <c r="I125"/>
  <c r="I124" s="1"/>
  <c r="H124"/>
  <c r="F124"/>
  <c r="K124"/>
  <c r="L124"/>
  <c r="M124"/>
  <c r="N124"/>
  <c r="K123"/>
  <c r="K122" s="1"/>
  <c r="F122"/>
  <c r="H122"/>
  <c r="I122"/>
  <c r="J122"/>
  <c r="L122"/>
  <c r="M122"/>
  <c r="N122"/>
  <c r="J119"/>
  <c r="I119"/>
  <c r="I118" s="1"/>
  <c r="I117" s="1"/>
  <c r="F118"/>
  <c r="F117" s="1"/>
  <c r="H118"/>
  <c r="J118"/>
  <c r="J117" s="1"/>
  <c r="K118"/>
  <c r="K117" s="1"/>
  <c r="L118"/>
  <c r="L117" s="1"/>
  <c r="M118"/>
  <c r="M117" s="1"/>
  <c r="N118"/>
  <c r="N117" s="1"/>
  <c r="H117"/>
  <c r="K116"/>
  <c r="J116"/>
  <c r="F115"/>
  <c r="H115"/>
  <c r="I115"/>
  <c r="J115"/>
  <c r="K115"/>
  <c r="L115"/>
  <c r="M115"/>
  <c r="N115"/>
  <c r="M114"/>
  <c r="M113" s="1"/>
  <c r="L114"/>
  <c r="L113" s="1"/>
  <c r="K114"/>
  <c r="K113" s="1"/>
  <c r="J114"/>
  <c r="I114"/>
  <c r="I113" s="1"/>
  <c r="F113"/>
  <c r="H113"/>
  <c r="J113"/>
  <c r="N113"/>
  <c r="L112"/>
  <c r="K112"/>
  <c r="J112"/>
  <c r="F111"/>
  <c r="H111"/>
  <c r="I111"/>
  <c r="J111"/>
  <c r="K111"/>
  <c r="L111"/>
  <c r="M111"/>
  <c r="N111"/>
  <c r="K110"/>
  <c r="J110"/>
  <c r="F109"/>
  <c r="H109"/>
  <c r="I109"/>
  <c r="J109"/>
  <c r="K109"/>
  <c r="L109"/>
  <c r="M109"/>
  <c r="N109"/>
  <c r="K108"/>
  <c r="J108"/>
  <c r="J107"/>
  <c r="I107"/>
  <c r="I106" s="1"/>
  <c r="F106"/>
  <c r="H106"/>
  <c r="K106"/>
  <c r="L106"/>
  <c r="M106"/>
  <c r="N106"/>
  <c r="L104"/>
  <c r="L102" s="1"/>
  <c r="K104"/>
  <c r="K103"/>
  <c r="J103"/>
  <c r="J102" s="1"/>
  <c r="K101"/>
  <c r="J101"/>
  <c r="F100"/>
  <c r="H100"/>
  <c r="I100"/>
  <c r="J100"/>
  <c r="K100"/>
  <c r="L100"/>
  <c r="M100"/>
  <c r="N100"/>
  <c r="F98"/>
  <c r="H98"/>
  <c r="L98"/>
  <c r="M98"/>
  <c r="N98"/>
  <c r="K99"/>
  <c r="K98" s="1"/>
  <c r="J99"/>
  <c r="I98"/>
  <c r="K97"/>
  <c r="J97"/>
  <c r="I97"/>
  <c r="H96"/>
  <c r="I96"/>
  <c r="J96"/>
  <c r="K96"/>
  <c r="L96"/>
  <c r="M96"/>
  <c r="N96"/>
  <c r="K95"/>
  <c r="K94" s="1"/>
  <c r="J95"/>
  <c r="I95"/>
  <c r="I94" s="1"/>
  <c r="F94"/>
  <c r="H94"/>
  <c r="J94"/>
  <c r="L94"/>
  <c r="M94"/>
  <c r="N94"/>
  <c r="J92"/>
  <c r="I92"/>
  <c r="I90" s="1"/>
  <c r="M91"/>
  <c r="M90" s="1"/>
  <c r="L91"/>
  <c r="L90" s="1"/>
  <c r="K91"/>
  <c r="K90" s="1"/>
  <c r="J91"/>
  <c r="F90"/>
  <c r="H90"/>
  <c r="N90"/>
  <c r="L89"/>
  <c r="L88" s="1"/>
  <c r="K89"/>
  <c r="K88" s="1"/>
  <c r="K87" s="1"/>
  <c r="I89"/>
  <c r="J89"/>
  <c r="I88"/>
  <c r="F88"/>
  <c r="F87" s="1"/>
  <c r="H88"/>
  <c r="J88"/>
  <c r="M88"/>
  <c r="N88"/>
  <c r="K85"/>
  <c r="K84" s="1"/>
  <c r="K83" s="1"/>
  <c r="J85"/>
  <c r="J84" s="1"/>
  <c r="J83" s="1"/>
  <c r="I85"/>
  <c r="I84" s="1"/>
  <c r="I83" s="1"/>
  <c r="F84"/>
  <c r="F83" s="1"/>
  <c r="H84"/>
  <c r="H83" s="1"/>
  <c r="L84"/>
  <c r="L83" s="1"/>
  <c r="M84"/>
  <c r="M83" s="1"/>
  <c r="N84"/>
  <c r="N83" s="1"/>
  <c r="K82"/>
  <c r="K80" s="1"/>
  <c r="J82"/>
  <c r="J81"/>
  <c r="I81"/>
  <c r="I80" s="1"/>
  <c r="F80"/>
  <c r="H80"/>
  <c r="L80"/>
  <c r="M80"/>
  <c r="N80"/>
  <c r="N79"/>
  <c r="N78" s="1"/>
  <c r="M79"/>
  <c r="M78" s="1"/>
  <c r="L79"/>
  <c r="L78" s="1"/>
  <c r="K79"/>
  <c r="K78" s="1"/>
  <c r="J79"/>
  <c r="J78" s="1"/>
  <c r="I79"/>
  <c r="I78" s="1"/>
  <c r="F78"/>
  <c r="H78"/>
  <c r="N74"/>
  <c r="M77"/>
  <c r="L77"/>
  <c r="K77"/>
  <c r="K76"/>
  <c r="J76"/>
  <c r="J75"/>
  <c r="I75"/>
  <c r="I74" s="1"/>
  <c r="F74"/>
  <c r="H74"/>
  <c r="F68"/>
  <c r="H68"/>
  <c r="L68"/>
  <c r="M68"/>
  <c r="N68"/>
  <c r="K69"/>
  <c r="K68" s="1"/>
  <c r="J69"/>
  <c r="J68" s="1"/>
  <c r="I69"/>
  <c r="I68" s="1"/>
  <c r="F66"/>
  <c r="H66"/>
  <c r="K66"/>
  <c r="L66"/>
  <c r="M66"/>
  <c r="N66"/>
  <c r="J67"/>
  <c r="J66" s="1"/>
  <c r="I67"/>
  <c r="I66" s="1"/>
  <c r="F64"/>
  <c r="H64"/>
  <c r="K64"/>
  <c r="L64"/>
  <c r="M64"/>
  <c r="N64"/>
  <c r="J65"/>
  <c r="J64" s="1"/>
  <c r="I65"/>
  <c r="I64" s="1"/>
  <c r="F62"/>
  <c r="F58" s="1"/>
  <c r="F57" s="1"/>
  <c r="H62"/>
  <c r="I62"/>
  <c r="L62"/>
  <c r="M62"/>
  <c r="N62"/>
  <c r="K63"/>
  <c r="K62" s="1"/>
  <c r="J63"/>
  <c r="J62" s="1"/>
  <c r="J60"/>
  <c r="J59" s="1"/>
  <c r="I60"/>
  <c r="I59" s="1"/>
  <c r="I56"/>
  <c r="I55" s="1"/>
  <c r="F55"/>
  <c r="H55"/>
  <c r="J55"/>
  <c r="K55"/>
  <c r="L55"/>
  <c r="M55"/>
  <c r="N55"/>
  <c r="N53"/>
  <c r="N52" s="1"/>
  <c r="M53"/>
  <c r="M52" s="1"/>
  <c r="I50"/>
  <c r="I45" s="1"/>
  <c r="J50"/>
  <c r="M49"/>
  <c r="M45" s="1"/>
  <c r="L49"/>
  <c r="L48"/>
  <c r="L45" s="1"/>
  <c r="K48"/>
  <c r="K45" s="1"/>
  <c r="J47"/>
  <c r="J46"/>
  <c r="J44"/>
  <c r="I44"/>
  <c r="K43"/>
  <c r="J43"/>
  <c r="K42"/>
  <c r="J42"/>
  <c r="J41"/>
  <c r="I41"/>
  <c r="I40" s="1"/>
  <c r="F40"/>
  <c r="H40"/>
  <c r="K40"/>
  <c r="L40"/>
  <c r="M40"/>
  <c r="N40"/>
  <c r="L37"/>
  <c r="K37"/>
  <c r="J36"/>
  <c r="I36"/>
  <c r="N35"/>
  <c r="M35"/>
  <c r="F35"/>
  <c r="H35"/>
  <c r="J35"/>
  <c r="K35"/>
  <c r="L35"/>
  <c r="M34"/>
  <c r="L34"/>
  <c r="K34"/>
  <c r="J34"/>
  <c r="I34"/>
  <c r="M33"/>
  <c r="L33"/>
  <c r="K33"/>
  <c r="J33"/>
  <c r="I33"/>
  <c r="F32"/>
  <c r="H32"/>
  <c r="N32"/>
  <c r="J30"/>
  <c r="I30"/>
  <c r="H30"/>
  <c r="H28" s="1"/>
  <c r="J29"/>
  <c r="I29"/>
  <c r="L23"/>
  <c r="L20" s="1"/>
  <c r="K23"/>
  <c r="K20" s="1"/>
  <c r="J23"/>
  <c r="J22"/>
  <c r="I22"/>
  <c r="H22"/>
  <c r="J21"/>
  <c r="I21"/>
  <c r="H21"/>
  <c r="F17"/>
  <c r="N19"/>
  <c r="N17" s="1"/>
  <c r="M19"/>
  <c r="M17" s="1"/>
  <c r="L19"/>
  <c r="L17" s="1"/>
  <c r="H19"/>
  <c r="H17" s="1"/>
  <c r="K19"/>
  <c r="K17" s="1"/>
  <c r="J19"/>
  <c r="I19"/>
  <c r="J18"/>
  <c r="J17" s="1"/>
  <c r="I18"/>
  <c r="I17" s="1"/>
  <c r="F11"/>
  <c r="K11"/>
  <c r="L11"/>
  <c r="M11"/>
  <c r="N11"/>
  <c r="D226"/>
  <c r="D109"/>
  <c r="D98"/>
  <c r="D74"/>
  <c r="D11"/>
  <c r="H20" l="1"/>
  <c r="J45"/>
  <c r="K134"/>
  <c r="K133" s="1"/>
  <c r="J28"/>
  <c r="K102"/>
  <c r="M121"/>
  <c r="M120" s="1"/>
  <c r="I28"/>
  <c r="J134"/>
  <c r="J133" s="1"/>
  <c r="J146"/>
  <c r="J145" s="1"/>
  <c r="J144" s="1"/>
  <c r="I173"/>
  <c r="I172" s="1"/>
  <c r="K154"/>
  <c r="L191"/>
  <c r="L185" s="1"/>
  <c r="K201"/>
  <c r="L201"/>
  <c r="L200" s="1"/>
  <c r="L199" s="1"/>
  <c r="J32"/>
  <c r="K191"/>
  <c r="K185" s="1"/>
  <c r="I223"/>
  <c r="I222" s="1"/>
  <c r="M212"/>
  <c r="M211" s="1"/>
  <c r="I32"/>
  <c r="L39"/>
  <c r="L38" s="1"/>
  <c r="M58"/>
  <c r="M57" s="1"/>
  <c r="H73"/>
  <c r="H72" s="1"/>
  <c r="K74"/>
  <c r="K73" s="1"/>
  <c r="L74"/>
  <c r="L73" s="1"/>
  <c r="L72" s="1"/>
  <c r="J80"/>
  <c r="H87"/>
  <c r="I185"/>
  <c r="N191"/>
  <c r="N185" s="1"/>
  <c r="J191"/>
  <c r="H191"/>
  <c r="H185" s="1"/>
  <c r="N200"/>
  <c r="N199" s="1"/>
  <c r="H200"/>
  <c r="H199" s="1"/>
  <c r="N223"/>
  <c r="N222" s="1"/>
  <c r="N212" s="1"/>
  <c r="N211" s="1"/>
  <c r="L223"/>
  <c r="L222" s="1"/>
  <c r="L212" s="1"/>
  <c r="L211" s="1"/>
  <c r="J223"/>
  <c r="J222" s="1"/>
  <c r="F191"/>
  <c r="F185" s="1"/>
  <c r="F27"/>
  <c r="F26" s="1"/>
  <c r="K32"/>
  <c r="K27" s="1"/>
  <c r="K26" s="1"/>
  <c r="M32"/>
  <c r="L32"/>
  <c r="L27" s="1"/>
  <c r="L26" s="1"/>
  <c r="M87"/>
  <c r="F93"/>
  <c r="F86" s="1"/>
  <c r="J128"/>
  <c r="M153"/>
  <c r="M152" s="1"/>
  <c r="J219"/>
  <c r="J218" s="1"/>
  <c r="J217" s="1"/>
  <c r="N87"/>
  <c r="M10"/>
  <c r="M9" s="1"/>
  <c r="H39"/>
  <c r="H38" s="1"/>
  <c r="J40"/>
  <c r="M191"/>
  <c r="M185" s="1"/>
  <c r="N39"/>
  <c r="N38" s="1"/>
  <c r="F39"/>
  <c r="F38" s="1"/>
  <c r="J74"/>
  <c r="J73" s="1"/>
  <c r="J72" s="1"/>
  <c r="I87"/>
  <c r="L87"/>
  <c r="N93"/>
  <c r="J98"/>
  <c r="J106"/>
  <c r="J93" s="1"/>
  <c r="N121"/>
  <c r="N120" s="1"/>
  <c r="N153"/>
  <c r="N152" s="1"/>
  <c r="L153"/>
  <c r="L152" s="1"/>
  <c r="K153"/>
  <c r="K152" s="1"/>
  <c r="J187"/>
  <c r="J186" s="1"/>
  <c r="J185" s="1"/>
  <c r="I200"/>
  <c r="I199" s="1"/>
  <c r="N10"/>
  <c r="N9" s="1"/>
  <c r="K39"/>
  <c r="K38" s="1"/>
  <c r="J58"/>
  <c r="J57" s="1"/>
  <c r="K58"/>
  <c r="K57" s="1"/>
  <c r="M74"/>
  <c r="M73" s="1"/>
  <c r="M72" s="1"/>
  <c r="J90"/>
  <c r="J87" s="1"/>
  <c r="F121"/>
  <c r="F120" s="1"/>
  <c r="L134"/>
  <c r="L133" s="1"/>
  <c r="I153"/>
  <c r="F153"/>
  <c r="F152" s="1"/>
  <c r="K200"/>
  <c r="K199" s="1"/>
  <c r="M39"/>
  <c r="M38" s="1"/>
  <c r="N58"/>
  <c r="N57" s="1"/>
  <c r="L58"/>
  <c r="L57" s="1"/>
  <c r="H58"/>
  <c r="H57" s="1"/>
  <c r="M93"/>
  <c r="M86" s="1"/>
  <c r="I128"/>
  <c r="I121" s="1"/>
  <c r="I120" s="1"/>
  <c r="J200"/>
  <c r="J199" s="1"/>
  <c r="I212"/>
  <c r="I211" s="1"/>
  <c r="F212"/>
  <c r="F211" s="1"/>
  <c r="K212"/>
  <c r="K211" s="1"/>
  <c r="H212"/>
  <c r="H211" s="1"/>
  <c r="I39"/>
  <c r="I38" s="1"/>
  <c r="I58"/>
  <c r="I57" s="1"/>
  <c r="K93"/>
  <c r="K86" s="1"/>
  <c r="L121"/>
  <c r="L120" s="1"/>
  <c r="J153"/>
  <c r="L10"/>
  <c r="L9" s="1"/>
  <c r="K10"/>
  <c r="K9" s="1"/>
  <c r="N27"/>
  <c r="N26" s="1"/>
  <c r="L93"/>
  <c r="H121"/>
  <c r="H120" s="1"/>
  <c r="K121"/>
  <c r="K120" s="1"/>
  <c r="F10"/>
  <c r="F9" s="1"/>
  <c r="M27"/>
  <c r="M26" s="1"/>
  <c r="H153"/>
  <c r="H152" s="1"/>
  <c r="J121"/>
  <c r="J120" s="1"/>
  <c r="H93"/>
  <c r="I93"/>
  <c r="K72"/>
  <c r="F73"/>
  <c r="F72" s="1"/>
  <c r="N73"/>
  <c r="N72" s="1"/>
  <c r="I73"/>
  <c r="I72" s="1"/>
  <c r="I35"/>
  <c r="H27"/>
  <c r="H26" s="1"/>
  <c r="J16"/>
  <c r="I16"/>
  <c r="J15"/>
  <c r="I15"/>
  <c r="J14"/>
  <c r="I14"/>
  <c r="J13"/>
  <c r="J11" s="1"/>
  <c r="I13"/>
  <c r="I12"/>
  <c r="H12"/>
  <c r="H11" s="1"/>
  <c r="O33" i="1"/>
  <c r="O34"/>
  <c r="O30"/>
  <c r="D224" i="3"/>
  <c r="D215"/>
  <c r="D214" s="1"/>
  <c r="D213" s="1"/>
  <c r="O27" i="1" s="1"/>
  <c r="D219" i="3"/>
  <c r="D218" s="1"/>
  <c r="D217" s="1"/>
  <c r="O35" i="1" s="1"/>
  <c r="D197" i="3"/>
  <c r="D195"/>
  <c r="D191"/>
  <c r="D186"/>
  <c r="D172"/>
  <c r="D170"/>
  <c r="D169" s="1"/>
  <c r="D167"/>
  <c r="M151" l="1"/>
  <c r="M150" s="1"/>
  <c r="J39"/>
  <c r="J38" s="1"/>
  <c r="J212"/>
  <c r="J211" s="1"/>
  <c r="H86"/>
  <c r="H71" s="1"/>
  <c r="H70" s="1"/>
  <c r="J27"/>
  <c r="J26" s="1"/>
  <c r="M8"/>
  <c r="M6" s="1"/>
  <c r="I152"/>
  <c r="I151" s="1"/>
  <c r="I150" s="1"/>
  <c r="F8"/>
  <c r="F6" s="1"/>
  <c r="H10"/>
  <c r="H9" s="1"/>
  <c r="M71"/>
  <c r="M70" s="1"/>
  <c r="H151"/>
  <c r="H150" s="1"/>
  <c r="I27"/>
  <c r="I26" s="1"/>
  <c r="I86"/>
  <c r="N86"/>
  <c r="N71" s="1"/>
  <c r="N70" s="1"/>
  <c r="L8"/>
  <c r="L6" s="1"/>
  <c r="K71"/>
  <c r="K70" s="1"/>
  <c r="N8"/>
  <c r="N6" s="1"/>
  <c r="K8"/>
  <c r="K6" s="1"/>
  <c r="J152"/>
  <c r="J151" s="1"/>
  <c r="J150" s="1"/>
  <c r="K151"/>
  <c r="K150" s="1"/>
  <c r="N151"/>
  <c r="N150" s="1"/>
  <c r="L151"/>
  <c r="L150" s="1"/>
  <c r="F151"/>
  <c r="F150" s="1"/>
  <c r="I11"/>
  <c r="J86"/>
  <c r="J71" s="1"/>
  <c r="J70" s="1"/>
  <c r="L86"/>
  <c r="L71" s="1"/>
  <c r="L70" s="1"/>
  <c r="H8"/>
  <c r="H6" s="1"/>
  <c r="F71"/>
  <c r="F70" s="1"/>
  <c r="I71"/>
  <c r="I70" s="1"/>
  <c r="D153"/>
  <c r="D200"/>
  <c r="D199" s="1"/>
  <c r="O24" i="1" s="1"/>
  <c r="M24" s="1"/>
  <c r="D223" i="3"/>
  <c r="D222" s="1"/>
  <c r="D212" s="1"/>
  <c r="O26" i="1" s="1"/>
  <c r="M27"/>
  <c r="K27"/>
  <c r="G27"/>
  <c r="O28"/>
  <c r="O31"/>
  <c r="O29"/>
  <c r="O32"/>
  <c r="D27"/>
  <c r="I27"/>
  <c r="M35"/>
  <c r="D185" i="3"/>
  <c r="O23" i="1" s="1"/>
  <c r="M5" i="3" l="1"/>
  <c r="M229" s="1"/>
  <c r="N5"/>
  <c r="N229" s="1"/>
  <c r="H5"/>
  <c r="F5"/>
  <c r="K5"/>
  <c r="K229" s="1"/>
  <c r="L5"/>
  <c r="L229" s="1"/>
  <c r="D24" i="1"/>
  <c r="K24"/>
  <c r="G24"/>
  <c r="K35"/>
  <c r="O36"/>
  <c r="I24"/>
  <c r="M23"/>
  <c r="K23"/>
  <c r="I23"/>
  <c r="D23"/>
  <c r="G23"/>
  <c r="D152" i="3"/>
  <c r="D35" i="1"/>
  <c r="G35"/>
  <c r="I35"/>
  <c r="D211" i="3"/>
  <c r="O25" i="1" l="1"/>
  <c r="D235" i="3"/>
  <c r="H229"/>
  <c r="M36" i="1"/>
  <c r="K36"/>
  <c r="G36"/>
  <c r="I36"/>
  <c r="D36"/>
  <c r="O22"/>
  <c r="M22" s="1"/>
  <c r="D151" i="3"/>
  <c r="K26" i="1"/>
  <c r="I26"/>
  <c r="G26"/>
  <c r="D26"/>
  <c r="M26"/>
  <c r="M25"/>
  <c r="K25"/>
  <c r="G25"/>
  <c r="D25"/>
  <c r="I25"/>
  <c r="D146" i="3"/>
  <c r="D145" s="1"/>
  <c r="D139"/>
  <c r="D128"/>
  <c r="D131"/>
  <c r="D126"/>
  <c r="D124"/>
  <c r="D122"/>
  <c r="D118"/>
  <c r="D115"/>
  <c r="D113"/>
  <c r="D111"/>
  <c r="D106"/>
  <c r="D100"/>
  <c r="D94"/>
  <c r="D96"/>
  <c r="D90"/>
  <c r="D88"/>
  <c r="D84"/>
  <c r="G22" i="1" l="1"/>
  <c r="D22"/>
  <c r="I22"/>
  <c r="K22"/>
  <c r="D150" i="3"/>
  <c r="O21" i="1"/>
  <c r="M21" s="1"/>
  <c r="D87" i="3"/>
  <c r="D117"/>
  <c r="D83"/>
  <c r="D121"/>
  <c r="D144"/>
  <c r="O19" i="1" s="1"/>
  <c r="D134" i="3"/>
  <c r="D93"/>
  <c r="D80"/>
  <c r="D78"/>
  <c r="D68"/>
  <c r="D66"/>
  <c r="D64"/>
  <c r="D62"/>
  <c r="D55"/>
  <c r="D40"/>
  <c r="D35"/>
  <c r="D32"/>
  <c r="D17"/>
  <c r="O20" i="1" l="1"/>
  <c r="K20" s="1"/>
  <c r="D234" i="3"/>
  <c r="D20" i="1"/>
  <c r="K19"/>
  <c r="I19"/>
  <c r="M19"/>
  <c r="G19"/>
  <c r="D19"/>
  <c r="I21"/>
  <c r="K21"/>
  <c r="D21"/>
  <c r="G21"/>
  <c r="D73" i="3"/>
  <c r="D72" s="1"/>
  <c r="O15" i="1" s="1"/>
  <c r="D86" i="3"/>
  <c r="O16" i="1" s="1"/>
  <c r="D120" i="3"/>
  <c r="O17" i="1" s="1"/>
  <c r="D133" i="3"/>
  <c r="O18" i="1" s="1"/>
  <c r="D10" i="3"/>
  <c r="D58"/>
  <c r="D39"/>
  <c r="D27"/>
  <c r="G20" i="1" l="1"/>
  <c r="M20"/>
  <c r="I20"/>
  <c r="M18"/>
  <c r="G18"/>
  <c r="K18"/>
  <c r="I18"/>
  <c r="D18"/>
  <c r="M17"/>
  <c r="K17"/>
  <c r="D17"/>
  <c r="I17"/>
  <c r="G17"/>
  <c r="D71" i="3"/>
  <c r="D38"/>
  <c r="O11" i="1" s="1"/>
  <c r="K16"/>
  <c r="M16"/>
  <c r="D16"/>
  <c r="I16"/>
  <c r="G16"/>
  <c r="D26" i="3"/>
  <c r="O10" i="1" s="1"/>
  <c r="D57" i="3"/>
  <c r="O12" i="1" s="1"/>
  <c r="D9" i="3"/>
  <c r="O9" i="1" s="1"/>
  <c r="K12" l="1"/>
  <c r="G12"/>
  <c r="M12"/>
  <c r="I12"/>
  <c r="D12"/>
  <c r="D8" i="3"/>
  <c r="D6" s="1"/>
  <c r="D232" s="1"/>
  <c r="K11" i="1"/>
  <c r="I11"/>
  <c r="D11"/>
  <c r="M11"/>
  <c r="G11"/>
  <c r="M10"/>
  <c r="G10"/>
  <c r="K10"/>
  <c r="I10"/>
  <c r="D10"/>
  <c r="M9"/>
  <c r="K9"/>
  <c r="I9"/>
  <c r="G9"/>
  <c r="D9"/>
  <c r="O8" l="1"/>
  <c r="M8" s="1"/>
  <c r="O7"/>
  <c r="M15"/>
  <c r="G15"/>
  <c r="I15"/>
  <c r="K15"/>
  <c r="D15"/>
  <c r="D70" i="3"/>
  <c r="O14" i="1"/>
  <c r="O13" l="1"/>
  <c r="D233" i="3"/>
  <c r="D236" s="1"/>
  <c r="E235" s="1"/>
  <c r="D8" i="1"/>
  <c r="K8"/>
  <c r="I8"/>
  <c r="G8"/>
  <c r="D5" i="3"/>
  <c r="M13" i="1"/>
  <c r="G13"/>
  <c r="D13"/>
  <c r="K13"/>
  <c r="I13"/>
  <c r="K14"/>
  <c r="M14"/>
  <c r="D14"/>
  <c r="I14"/>
  <c r="G14"/>
  <c r="D229" i="3"/>
  <c r="K7" i="1"/>
  <c r="I7"/>
  <c r="D7"/>
  <c r="M7"/>
  <c r="G7"/>
  <c r="E232" i="3" l="1"/>
  <c r="E233"/>
  <c r="E236" s="1"/>
  <c r="E234"/>
  <c r="O6" i="1"/>
  <c r="K6" s="1"/>
  <c r="M6" l="1"/>
  <c r="I6"/>
  <c r="G6"/>
  <c r="D6"/>
  <c r="J24" i="3"/>
  <c r="I24"/>
  <c r="I20" l="1"/>
  <c r="I10" s="1"/>
  <c r="I9" s="1"/>
  <c r="I8" s="1"/>
  <c r="I6" s="1"/>
  <c r="I5" s="1"/>
  <c r="I229" s="1"/>
  <c r="J20"/>
  <c r="J10" s="1"/>
  <c r="J9" s="1"/>
  <c r="J8" s="1"/>
  <c r="J6" s="1"/>
  <c r="J5" s="1"/>
  <c r="J229" s="1"/>
</calcChain>
</file>

<file path=xl/sharedStrings.xml><?xml version="1.0" encoding="utf-8"?>
<sst xmlns="http://schemas.openxmlformats.org/spreadsheetml/2006/main" count="1004" uniqueCount="536">
  <si>
    <t>ПЕРИОД 2014-2020</t>
  </si>
  <si>
    <t>Външно публично финансиране</t>
  </si>
  <si>
    <t>Общ дял
%</t>
  </si>
  <si>
    <t xml:space="preserve">Фондове 
на ЕС </t>
  </si>
  <si>
    <t>Други 
източници</t>
  </si>
  <si>
    <t>Централен 
бюджет</t>
  </si>
  <si>
    <t>Фондове, фирми</t>
  </si>
  <si>
    <t>ОБЩО</t>
  </si>
  <si>
    <t>ПРИОРИТЕТИ</t>
  </si>
  <si>
    <t>Приоритет, специфична цел, мярка</t>
  </si>
  <si>
    <t xml:space="preserve">Индикатор </t>
  </si>
  <si>
    <t xml:space="preserve">Мярка </t>
  </si>
  <si>
    <t>Източник
 на информация</t>
  </si>
  <si>
    <t xml:space="preserve">Целева 
стойност </t>
  </si>
  <si>
    <t xml:space="preserve">Базова 
стойност </t>
  </si>
  <si>
    <t>Период на 
отчитане</t>
  </si>
  <si>
    <t xml:space="preserve">Описание на индикатора </t>
  </si>
  <si>
    <t>хил. лв, %, друго</t>
  </si>
  <si>
    <t>6 мес, 1 год, 
друго</t>
  </si>
  <si>
    <t xml:space="preserve">Към края на периода </t>
  </si>
  <si>
    <t xml:space="preserve">Към началото 
на периода </t>
  </si>
  <si>
    <t>ИНДИКАТИВНА ФИНАНСОВА ТАБЛИЦА</t>
  </si>
  <si>
    <t>Наименование</t>
  </si>
  <si>
    <t xml:space="preserve">Източник на
 финансиране </t>
  </si>
  <si>
    <t xml:space="preserve">Връзка с 
ИПГВР </t>
  </si>
  <si>
    <t>Отговорник</t>
  </si>
  <si>
    <t xml:space="preserve">Период на реализация </t>
  </si>
  <si>
    <t xml:space="preserve">Номер 
на проект </t>
  </si>
  <si>
    <t>Приоритет 1.1. 
Повишаване конкурентоспособността и иновативността на местната икономика.</t>
  </si>
  <si>
    <t>ПРИОРИТЕТНА ОБЛАСТ 1. 
УСТОЙЧИВ ИКОНОМИЧЕСКИ РАСТЕЖ И ИНОВАЦИИ</t>
  </si>
  <si>
    <t xml:space="preserve">Стратегическа цел 1: Реализиране на икономически растеж основан на местния природен, културен и демографски потенциал,  чрез иновации във водещите икономически дейности </t>
  </si>
  <si>
    <t xml:space="preserve">Индикативна 
стойност </t>
  </si>
  <si>
    <t xml:space="preserve">Специфична цел 1.2.1: 
Подобряване на административните услуги за бизнеса и реализиране на успешни партньорства </t>
  </si>
  <si>
    <t>Мярка 1.2.1.3.: 
Реализиране на инициативи и партньорства със СГО подкрепящи комуникацията с организации на инвеститори и работодатели</t>
  </si>
  <si>
    <t>Приоритет 1.3.
Развитие на устойчив висококачествен регионален туризъм.</t>
  </si>
  <si>
    <t xml:space="preserve">Специфична цел 1.3.1: 
Оползотворяване на съществуващият потенциал за алтернативни форми на туризъм </t>
  </si>
  <si>
    <t>ПРИОРИТЕТНА ОБЛАСТ 2. 
ЖИЗНЕН СТАНДАРТ И КАЧЕСТВО НА ЖИВОТ</t>
  </si>
  <si>
    <t xml:space="preserve">Мярка 1.3.1.3.: 
Реализиране на публично-частни партньорства с цел създаване на туристически атракциони и анимации с висока добавена стойност </t>
  </si>
  <si>
    <t xml:space="preserve">Мярка 1.3.1.4.:
Подкрепа на инициативи и проекти водещи до подобряване на достъпа до информация за туристическото предлагане в общината </t>
  </si>
  <si>
    <t>Приоритет 1.4. 
Развитие на модерно и конкурентноспособно земеделие</t>
  </si>
  <si>
    <t xml:space="preserve">Специфична цел 1.4.1:
Повишаване на добавената стойност от земеделските и горски продукти </t>
  </si>
  <si>
    <t xml:space="preserve">Мярка 1.4.1.1.: 
Подкрепа на инициативи и проекти подобряващи средата на пазарно предлагане на земеделски и животински продукти  </t>
  </si>
  <si>
    <t xml:space="preserve">Мярка 1.4.1.3.: 
Подкрепа за проекти насочени към развитие на оранжерийно зеленчукопроизводство, трайни насаждения и култури с нови приложения. </t>
  </si>
  <si>
    <t xml:space="preserve">Мярка 1.4.1.4.: 
Подкрепа за проекти повишаващи модернизацията на земеделските стопанства </t>
  </si>
  <si>
    <t xml:space="preserve">Мярка 1.4.1.5.: 
Подкрепа на инициативи на СГО и земеделски организации насочени към трансфер на технологии и „ноу-хау” в областта на биологичното земеделие </t>
  </si>
  <si>
    <t>Приоритет 2.1. 
Подобряване качеството на образованието и създаване на условия за развитие на младите хора.</t>
  </si>
  <si>
    <t xml:space="preserve">Стратегическа цел 2: 
Подобряване на условията за живот, социалните услуги и личната сигурност </t>
  </si>
  <si>
    <t>Специфична цел 2.1.1: 
Модернизиране на общинската образователна инфраструктура</t>
  </si>
  <si>
    <t xml:space="preserve">Мярка 2.1.1.1. 
Реализиране на проекти за ремонт, обновление и енергийна ефективност на училища и детски заведения публична общинска собственост </t>
  </si>
  <si>
    <t>Приоритет 2.2. 
Създаване на възможности за трудова заетост, намаляване на бедността и риска от социална изолация.</t>
  </si>
  <si>
    <t xml:space="preserve">Специфична цел 2.2.1: 
Подобряване на условията за заетост и професионална реализация на всички социални групи </t>
  </si>
  <si>
    <t xml:space="preserve">Мярка 2.2.2.1. 
Реализиране на проекти за социални грижи в домашна среда – социален личен асистент, домашен помощник. </t>
  </si>
  <si>
    <t xml:space="preserve">Мярка 2.2.2.2. 
Реализиране на проекти водещи до разширяване на услугата социален патронаж и обществена трапезария  </t>
  </si>
  <si>
    <t xml:space="preserve">Мярка 2.2.2.4. 
Реализиране на проекти за създаване на защитени жилища, центрове за настаняване от семеен тип и резидентен тип социални услуги за временно настаняване </t>
  </si>
  <si>
    <t xml:space="preserve">Мярка 2.2.2.5. 
Разкриване на центрове за обществена подкрепа, центрове за социална рехабилитация и интеграция </t>
  </si>
  <si>
    <t>Мярка 2.2.2.6. 
Реализиране на проекти за предоставяне на нови социални услуги за уязвими общности предлагащи защитена заетост в социални предприятия</t>
  </si>
  <si>
    <t>Мярка 2.2.2.7. 
Реализиране на проекти за социализация на деца, семейства, лица с увреждания и самотни хора в риск чрез предоставяне на интегрирани услуги</t>
  </si>
  <si>
    <t xml:space="preserve">Мярка 2.2.2.8. 
Реализиране на проекти за обновление на общински сграден фонд и реконверсия в социални жилища </t>
  </si>
  <si>
    <t>Мярка 2.2.2.9. 
Реализиране на проекти за изграждане на нови социални жилища</t>
  </si>
  <si>
    <t xml:space="preserve">Мярка 2.2.2.10. 
Реализиране на проекти за обновление, енергийна ефективност и преоборудване на общински социален сграден фонд и инфраструктура </t>
  </si>
  <si>
    <t xml:space="preserve">Специфична цел 2.2.3: 
Подобряване на условията за лична и обществена сигурност </t>
  </si>
  <si>
    <t>Приоритет 2.3. 
Повишаване качеството на здравеопазването и подобряване достъпа до обектите на здравната инфраструктура.</t>
  </si>
  <si>
    <t xml:space="preserve">Мярка 2.3.1.3. 
Реализиране на проекти за създаване на рехабилитационни центрове за възрастни хора </t>
  </si>
  <si>
    <t>Мярка 2.3.1.4. 
Реализиране на проекти за здравен скрининг и превенция на здравния риск в образователната система на общината</t>
  </si>
  <si>
    <t xml:space="preserve">Мярка 2.3.1.5. 
Реализиране на проекти за здравен скрининг и превенция на здравния риск в населените места чрез здравни медиатори </t>
  </si>
  <si>
    <t xml:space="preserve">Приоритет 2.4. 
Развитие на културата и културните институции. Опазване, популяризиране и развитие на културното наследство. </t>
  </si>
  <si>
    <t xml:space="preserve">Мярка 2.4.1.1. 
Реализиране на проекти за обновление на културната  инфраструктура </t>
  </si>
  <si>
    <t>Мярка 2.4.1.2. 
Реализиране на проекти разширяващи и разнообразяващи културно-просветната дейност на територията на общината</t>
  </si>
  <si>
    <t xml:space="preserve">Специфична цел 2.5.1.  
Нарастване на броя на реализираните публични проекти и предоставянето на ефективни публични услуги </t>
  </si>
  <si>
    <t xml:space="preserve">Мярка 2.5.1.1. 
Подкрепа за проекти развиващи административния капацитет на общинската администрация </t>
  </si>
  <si>
    <t>ПРИОРИТЕТНА ОБЛАСТ 3. 
ТЕХНИЧЕСКА ИНФРАСТРУКТУРА И ОКОЛНА СРЕДА</t>
  </si>
  <si>
    <t xml:space="preserve">Стратегическа цел 3: 
Развитие на техническа инфраструктура  водеща до растеж и опазване на околната среда </t>
  </si>
  <si>
    <t>Приоритет 3.1. 
Изграждане на нова и модернизиране на съществуващата техническа инфраструктура.</t>
  </si>
  <si>
    <t>Специфична цел 3.1.1.  
Обновление на техническата инфраструктура в населените места</t>
  </si>
  <si>
    <t xml:space="preserve">Мярка 3.1.1.1.: 
Обновление и/или изграждане на нови пътища, тротоари, алеи, зелени площи и съпътстваща инфраструктура </t>
  </si>
  <si>
    <t>Мярка 3.1.1.2.: 
Обновление и/или изграждане на нова енергийната мрежа и публично осветление в населените места от общината</t>
  </si>
  <si>
    <t xml:space="preserve">Мярка 3.1.1.3.: 
Обновление и/или изграждане на нова водопроводна и канализационна инфраструктура в населените места от общината </t>
  </si>
  <si>
    <t>Мярка 3.1.1.4.: 
Обновление и/или изграждане на нови телекомуникационни мрежи</t>
  </si>
  <si>
    <t xml:space="preserve">Специфична цел 3.1.2.  
Обновление на общинска пътна инфраструктура извън населените места </t>
  </si>
  <si>
    <t xml:space="preserve">Мярка 3.1.2.1.: 
Обновление на общински пътища извън населените места </t>
  </si>
  <si>
    <t xml:space="preserve">Специфична цел 3.1.3.  
Подобряване на осигуреността с  устройствени планове </t>
  </si>
  <si>
    <t>Мярка 3.1.3.1.: 
Изработване на нови ПУП в подкрепа на инвестиционното проектиране на територията общината</t>
  </si>
  <si>
    <t xml:space="preserve">Специфична цел 3.2.1.: 
Подобряване на параметрите на околната среда в селищата от общината </t>
  </si>
  <si>
    <t xml:space="preserve">Мярка 3.2.1.1.: 
Подобряване на сметосъбирането и сметоизвозването в населените места </t>
  </si>
  <si>
    <t xml:space="preserve">Специфична цел 3.2.2.: 
Подобряване на параметрите на околната среда извън селищата от общината </t>
  </si>
  <si>
    <t>Мярка 3.2.2.1.: 
Разработване на проекти насочени към устойчиви екологични практики</t>
  </si>
  <si>
    <t xml:space="preserve">Мярка 3.2.2.2.: 
Разработване на проекти за идентифициране, оценка, закриване и саниране на нерегламентираните сметища в общината </t>
  </si>
  <si>
    <t>Мярка 3.2.2.3.: 
Реализиране на проекти насочени към подобряване на параметрите на повърхностни и подземни водни тела</t>
  </si>
  <si>
    <t>Приоритет 3.3. 
Повишаване качеството на селищната среда</t>
  </si>
  <si>
    <t>Специфична цел 3.3.1.: 
Развитие на инфраструктурата за свободното време и спорт</t>
  </si>
  <si>
    <t xml:space="preserve">Мярка 3.3.1.1. 
Подкрепа за проекти за изграждане на материално-техническа база на масови спортни игри </t>
  </si>
  <si>
    <t xml:space="preserve">Мярка 3.3.1.2. 
Подкрепа за проекти за обновление на религиозни храмове и мемориални паметници с културна и социална значимост </t>
  </si>
  <si>
    <t>ПРИОРИТЕТНА ОБЛАСТ 4. 
ТЕРИТОРИАЛНО СЪТРУДНИЧЕСТВО И СБЛИЖАВАНЕ</t>
  </si>
  <si>
    <t xml:space="preserve">Стратегическа цел 4: 
Стартиране на териториални инициативи за сближаване </t>
  </si>
  <si>
    <t>Приоритет 4.1. 
Териториално сътрудничество в устойчиви транспортни системи</t>
  </si>
  <si>
    <t xml:space="preserve">Специфична цел 4.1.1.: 
Участие в териториални инициативи подкрепящи развитието на транспортните системи и логистика </t>
  </si>
  <si>
    <t xml:space="preserve">Мярка 4.4.1.1. 
Подкрепа за проекти подобряващи териториалното сътрудничество в транспорта и логистиката </t>
  </si>
  <si>
    <t>Приоритет 4.2. 
Териториално сътрудничество в сферата на приоритетни икономически дейности.</t>
  </si>
  <si>
    <t xml:space="preserve">Специфична цел 4.2.1.: 
Развитие на приоритетните икономически дейности чрез териториално сътрудничество </t>
  </si>
  <si>
    <t>Приоритет 4.3. 
Териториално сътрудничество на институционално ниво /регионални инициативи.</t>
  </si>
  <si>
    <t xml:space="preserve">Специфична цел 4.3.1.: 
Развитие на институционалното сътрудничество чрез регионални инициативи </t>
  </si>
  <si>
    <t xml:space="preserve">Мярка 4.3.1.1. 
Участие в регионални и трансгранични инициативи и програми  подобряващи социалното и икономическо развитие </t>
  </si>
  <si>
    <t xml:space="preserve">хил. лв. </t>
  </si>
  <si>
    <t>Общински 
бюджет</t>
  </si>
  <si>
    <t xml:space="preserve">Местни 
публични 
фондове </t>
  </si>
  <si>
    <t xml:space="preserve">1.1.1.1.1. </t>
  </si>
  <si>
    <t xml:space="preserve">1.1.1.1.2. </t>
  </si>
  <si>
    <t xml:space="preserve">1.1.1.1.3. </t>
  </si>
  <si>
    <t>1.1.1.2.1.</t>
  </si>
  <si>
    <t>1.1.1.2.2.</t>
  </si>
  <si>
    <t xml:space="preserve">1.1.1.3.1. </t>
  </si>
  <si>
    <t>1.1.1.3.2.</t>
  </si>
  <si>
    <t>1.1.1.3.3.</t>
  </si>
  <si>
    <t>Приоритет 1.2. 
Създаване на благоприятни условия за привличане на инвестиции. 
Развитие на партньорства.</t>
  </si>
  <si>
    <t xml:space="preserve">Проект: Провеждане на обучение за управление на инвестиционни проекти за общинска администрация </t>
  </si>
  <si>
    <t xml:space="preserve"> 1.2.1.1.1</t>
  </si>
  <si>
    <t xml:space="preserve">1.2.1.2.1. </t>
  </si>
  <si>
    <t xml:space="preserve">1.2.1.2.2. </t>
  </si>
  <si>
    <t xml:space="preserve">1.2.1.3.1. </t>
  </si>
  <si>
    <t xml:space="preserve">1.2.1.3.2. </t>
  </si>
  <si>
    <t>ПРСР</t>
  </si>
  <si>
    <t xml:space="preserve">ПРСР </t>
  </si>
  <si>
    <t>1.1.1.1.4.</t>
  </si>
  <si>
    <t>Проект: Организиране на обучения за предприемачество в областта на земеделието и животновъдството</t>
  </si>
  <si>
    <t>Проект: Организиране на обучения и семинари за популяризиране на мерките на ПРСР</t>
  </si>
  <si>
    <t>Проект: Организиране на обучения за предприемачество и услуги в областта на туризма и ВЕИ</t>
  </si>
  <si>
    <t xml:space="preserve">Проект: Организиране на културни иниативи и събори основани на нематериалното културно наследство  </t>
  </si>
  <si>
    <t xml:space="preserve">Община </t>
  </si>
  <si>
    <t>ОПАК</t>
  </si>
  <si>
    <t xml:space="preserve"> 1.2.1.1.2</t>
  </si>
  <si>
    <t>Проект: Участие в национални изложения, конференции и консултации в секторите алтернативен туризъм и ВЕИ</t>
  </si>
  <si>
    <t>Проект: Реализиране на научни изследвания  чрез партньорски споразумения с ВУЗ в областта на биоземеделието и иновативни продукти</t>
  </si>
  <si>
    <t xml:space="preserve">Община/
ПРСР </t>
  </si>
  <si>
    <t>1.3.1.1.1</t>
  </si>
  <si>
    <t>1.3.1.1.2</t>
  </si>
  <si>
    <t>1.3.1.1.3</t>
  </si>
  <si>
    <t>1.3.1.1.4</t>
  </si>
  <si>
    <t xml:space="preserve">1.3.1.2.1 </t>
  </si>
  <si>
    <t xml:space="preserve">1.3.1.2.2 </t>
  </si>
  <si>
    <t xml:space="preserve">1.3.1.2.3 </t>
  </si>
  <si>
    <t>1.3.1.2.4</t>
  </si>
  <si>
    <t>1.3.1.2.5</t>
  </si>
  <si>
    <t>1.3.1.4.1</t>
  </si>
  <si>
    <t>Частен</t>
  </si>
  <si>
    <t>Община/
Частен</t>
  </si>
  <si>
    <t>1.4.1.1.1</t>
  </si>
  <si>
    <t xml:space="preserve">Мярка 1.4.1.2.: 
Подкрепа за проекти оптимизиращи земеползването в нископродуктивни терени, 
чрез залесяване и други лесоустройствени мероприятия. </t>
  </si>
  <si>
    <t xml:space="preserve">1.4.1.2.1 </t>
  </si>
  <si>
    <t>1.4.1.3.1</t>
  </si>
  <si>
    <t xml:space="preserve">Проект за обучения по мярка 121 на ПРСР </t>
  </si>
  <si>
    <t xml:space="preserve"> 1.4.1.4.1</t>
  </si>
  <si>
    <t xml:space="preserve"> 1.4.1.5.1</t>
  </si>
  <si>
    <t xml:space="preserve">Общо всички приоритетни области </t>
  </si>
  <si>
    <t>2.1.1.1.1</t>
  </si>
  <si>
    <t>2.1.1.2.1</t>
  </si>
  <si>
    <t xml:space="preserve">МОН/ПРСР/
Община </t>
  </si>
  <si>
    <t>Мярка 2.2.1.1. 
Реализиране на проекти насочени към наемане на младежи на възраст до 29 години и дългосрочно безработни</t>
  </si>
  <si>
    <t xml:space="preserve">Мярка 2.2.1.2. 
Реализиране на инициативи и проекти в подкрепа на полупазарните стопанства за повишаването на самонаемането  </t>
  </si>
  <si>
    <t xml:space="preserve">Публично-частен проект с НПО в подкрепа обучение, трудова адаптация, социализация на работното място на младежи до 29г. и трайнобезработни лица </t>
  </si>
  <si>
    <t>2.1.2.1.1</t>
  </si>
  <si>
    <t xml:space="preserve">2.2.1.1.1. </t>
  </si>
  <si>
    <t>2.2.1.1.2.</t>
  </si>
  <si>
    <t xml:space="preserve">Публично-частен проект с НПО в подкрепа на полупазарни стопанства на младежи до 29г. и трайнобезработни лица получили обучение по проект 2.2.1.1.1.   </t>
  </si>
  <si>
    <t>Проект социални грижи в домашна среда, личен асистент и домашен помощник за възрастни и уязвими лица</t>
  </si>
  <si>
    <t>Община/
МТСП</t>
  </si>
  <si>
    <t>2.2.2.1.1</t>
  </si>
  <si>
    <t>2.2.2.2.1</t>
  </si>
  <si>
    <t>2.2.2.3.1</t>
  </si>
  <si>
    <t>2.2.2.4.1</t>
  </si>
  <si>
    <t>2.2.2.5.1</t>
  </si>
  <si>
    <t>2.2.2.5.2</t>
  </si>
  <si>
    <t>2.2.2.6.1</t>
  </si>
  <si>
    <t>2.2.2.6.2</t>
  </si>
  <si>
    <t>2.2.2.7.1</t>
  </si>
  <si>
    <t xml:space="preserve">Проект: Проектиране, ремонт, обновление и реконверсия на сгради общинска собственост в населените места в социални жилища </t>
  </si>
  <si>
    <t xml:space="preserve">ПРСР/МТСП/
Община  </t>
  </si>
  <si>
    <t xml:space="preserve">Проект: Проектиране, изграждане/обновление, мерки за енергийна ефективност и преоборудване на общински социален сграден фонд и прилежаща инфраструктра в населените места </t>
  </si>
  <si>
    <t xml:space="preserve">Да </t>
  </si>
  <si>
    <t>ОПРР</t>
  </si>
  <si>
    <t xml:space="preserve">ПРСР/МЗ/
Община </t>
  </si>
  <si>
    <t>2.2.2.8.1</t>
  </si>
  <si>
    <t>2.2.2.9.1</t>
  </si>
  <si>
    <t>2.2.2.10.1</t>
  </si>
  <si>
    <t xml:space="preserve"> 2.2.3.1.1</t>
  </si>
  <si>
    <t>2.3.1.1.1</t>
  </si>
  <si>
    <t>2.3.1.2.1</t>
  </si>
  <si>
    <t xml:space="preserve">МЗ/СГО/
Община </t>
  </si>
  <si>
    <t xml:space="preserve">Проект: Подобряване на административния капацитет и предоставяните услуги чрез обучения и преквалификация на общинската администрация в областта на публичните услуги </t>
  </si>
  <si>
    <t xml:space="preserve">Проект: Подобряване на административните  услуги за граждани чрез оптимизиране на документооборота и въвеждане на система за електронни услуги, наблюдение и контрол  </t>
  </si>
  <si>
    <t>2.3.1.3.1</t>
  </si>
  <si>
    <t>2.3.1.4.1</t>
  </si>
  <si>
    <t>2.3.1.4.2</t>
  </si>
  <si>
    <t>2.3.1.5.1</t>
  </si>
  <si>
    <t>2.4.1.1.1</t>
  </si>
  <si>
    <t xml:space="preserve">2.4.1.2.1 </t>
  </si>
  <si>
    <t xml:space="preserve">2.4.1.2.2 </t>
  </si>
  <si>
    <t>2.4.1.2.3</t>
  </si>
  <si>
    <t>2.4.1.2.4</t>
  </si>
  <si>
    <t xml:space="preserve">Проект: Организиране на нови културни 
прояви читалищата насочени към учениците и младежите от общината </t>
  </si>
  <si>
    <t xml:space="preserve">Проект за обучения на общинската администрация  в областта на социалните дейности, културните дейности, устойчивото развитие на селските райони </t>
  </si>
  <si>
    <t>2.5.1.1.1</t>
  </si>
  <si>
    <t>2.5.1.1.2</t>
  </si>
  <si>
    <t>2.5.1.1.3</t>
  </si>
  <si>
    <t xml:space="preserve"> 3.1.1.1.1</t>
  </si>
  <si>
    <t xml:space="preserve"> 3.1.1.1.2</t>
  </si>
  <si>
    <t xml:space="preserve"> 3.1.1.1.3</t>
  </si>
  <si>
    <t>3.1.1.2.1</t>
  </si>
  <si>
    <t>3.1.1.3.1</t>
  </si>
  <si>
    <t xml:space="preserve">3.1.1.4.1 </t>
  </si>
  <si>
    <t>3.1.2.1.1</t>
  </si>
  <si>
    <t xml:space="preserve">3.1.3.1.1 </t>
  </si>
  <si>
    <t xml:space="preserve">3.1.3.1.2 </t>
  </si>
  <si>
    <t xml:space="preserve">3.1.3.1.3 </t>
  </si>
  <si>
    <t xml:space="preserve">3.2.1.1.1. </t>
  </si>
  <si>
    <t xml:space="preserve">Проект за доставка на нови сметоконтейнери и обслужваща сметоизвозваща  транспортна техника в населените места </t>
  </si>
  <si>
    <t xml:space="preserve">3.2.1.1.2. </t>
  </si>
  <si>
    <t>3.2.2.1.1.</t>
  </si>
  <si>
    <t xml:space="preserve">3.2.2.2.1 </t>
  </si>
  <si>
    <t xml:space="preserve"> 3.2.2.3.1 </t>
  </si>
  <si>
    <t>3.3.1.1.2</t>
  </si>
  <si>
    <t>3.3.1.2.1</t>
  </si>
  <si>
    <t>3.3.1.2.2</t>
  </si>
  <si>
    <t xml:space="preserve">4.4.1.1.1 </t>
  </si>
  <si>
    <t xml:space="preserve">Проект за изграждане на партньорства със съседни общини в областта на туризма за предлагане на регионален туристически продукт </t>
  </si>
  <si>
    <t>4.2.1.1.1</t>
  </si>
  <si>
    <t>4.2.1.1.2</t>
  </si>
  <si>
    <t xml:space="preserve">4.3.1.1.1 </t>
  </si>
  <si>
    <t>ОПАК/ПРСР/
Община</t>
  </si>
  <si>
    <t>ОПНОИР/СГО
/Община</t>
  </si>
  <si>
    <t xml:space="preserve">СГО/Община
/ПРСР </t>
  </si>
  <si>
    <t xml:space="preserve">МТСП/Община/
ПРСР </t>
  </si>
  <si>
    <t xml:space="preserve">СГО/Община/
ПРСР </t>
  </si>
  <si>
    <t xml:space="preserve">МТСП/Община </t>
  </si>
  <si>
    <t>Община</t>
  </si>
  <si>
    <t>СГО/ПРСР</t>
  </si>
  <si>
    <t>СГО/ПРСР/
Община</t>
  </si>
  <si>
    <t>МИП/ПРСР/
Община</t>
  </si>
  <si>
    <t>МИП/МОСВ/
ПРСР/
Община</t>
  </si>
  <si>
    <t>МИП/МОСВ/
ПРСР/Община</t>
  </si>
  <si>
    <t>МОСВ/ПРСР/
Община</t>
  </si>
  <si>
    <t>ПРСР/Община/
СГО/Частен</t>
  </si>
  <si>
    <t>ПРСР/Община</t>
  </si>
  <si>
    <t>Местно публично 
финансиране</t>
  </si>
  <si>
    <t>Частно 
финансиране</t>
  </si>
  <si>
    <t>Приоритети, специфични цели, мерки</t>
  </si>
  <si>
    <t xml:space="preserve">1 година </t>
  </si>
  <si>
    <t xml:space="preserve">Наименование </t>
  </si>
  <si>
    <t>Брой изпълнени проекти за насърчаване на предприемачеството и инвестициите</t>
  </si>
  <si>
    <t>Брой МСП, получили 
информационно-консултантски услуги</t>
  </si>
  <si>
    <t>Брой новоразработени туристически 
продукти на територията на общината</t>
  </si>
  <si>
    <t xml:space="preserve">Брой новосъздадени добри 
практики за устойчив туризъм </t>
  </si>
  <si>
    <t>Брой реализирани проекти 
за публично-частни партньорства</t>
  </si>
  <si>
    <t>Брой новосъздадени земеделски 
организации по реда на ЗЗД или ЗЮЛНЦ</t>
  </si>
  <si>
    <t>Брой на фермите в които се 
реализира биологично земеделие</t>
  </si>
  <si>
    <t xml:space="preserve">Брой на реализиране 
проекти по мярка 121 на ПРСР </t>
  </si>
  <si>
    <t xml:space="preserve">Брой реализирани иновативни проекти 
създали „полезен модел” или „патент” </t>
  </si>
  <si>
    <t xml:space="preserve">Брой на реализираните 
лесоустройствени проекти </t>
  </si>
  <si>
    <t xml:space="preserve">Брой новосъздадени 
добри практики за устойчив туризъм </t>
  </si>
  <si>
    <t>Брой  местни фирми, 
обхванати от новосъздаден(и) клъстер(и)</t>
  </si>
  <si>
    <t>Брой на сключените партньорства между местни предприятия, 
университети и научно-изследователски институции и лаборатории</t>
  </si>
  <si>
    <t xml:space="preserve">Брой на новосъздадените места за настаняване в туризма
</t>
  </si>
  <si>
    <t>Брой на новосъздадените/
реновирани образователни заведения</t>
  </si>
  <si>
    <t xml:space="preserve">Брой на новите транспортни следства, 
маршрути и възможности </t>
  </si>
  <si>
    <t xml:space="preserve">Брой на новосъздадените 
средни училища </t>
  </si>
  <si>
    <t>Брой на реализираните проекти,
насочени към трайно безработни лица</t>
  </si>
  <si>
    <t>Брой на реализираните проекти, 
насочени към смекчаване на младежката безработица до 29г.</t>
  </si>
  <si>
    <t>Брой лица, получили социални услуги по проекти за предоставяне на социални услуги за лица в риск;</t>
  </si>
  <si>
    <t>Брой лица, получили социални услуги 
по проекти за предоставяне на социални услуги за лица в риск;</t>
  </si>
  <si>
    <t>Брой лица в неравностойно социално положение, обхванати от проекти и дейности за социално включване;</t>
  </si>
  <si>
    <t>Брой лица в неравностойно социално 
положение, обхванати от проекти и дейности за социално включване;</t>
  </si>
  <si>
    <t>Брой новоизградени социални жилища</t>
  </si>
  <si>
    <t>Брой на новосъздадените/реновирани
 социални сгради и заведения</t>
  </si>
  <si>
    <t xml:space="preserve">Брой обновени общински сгради 
към социалния сграден фонд </t>
  </si>
  <si>
    <t xml:space="preserve">Брой на регистрираните битови престъпления и 
престъпления към личността </t>
  </si>
  <si>
    <t>Брой на инсталираните видеокамери</t>
  </si>
  <si>
    <t>Брой на новосъздадените/
реновирани здрави заведения</t>
  </si>
  <si>
    <t xml:space="preserve">Брой центрове за възрастни хора </t>
  </si>
  <si>
    <t xml:space="preserve">Брой здравни прегледи на година </t>
  </si>
  <si>
    <t xml:space="preserve">Брой здравни медиатори по 
населени места </t>
  </si>
  <si>
    <t>Брой изградена/реновирани обекти за културни, младежки и спортни дейности</t>
  </si>
  <si>
    <t xml:space="preserve">Брой културни, младежки и спортни събития, организирани по проекти на общината. </t>
  </si>
  <si>
    <t>Брой на реализираните проекти, 
подобряващи административното и информационно обслужване</t>
  </si>
  <si>
    <t>Брой на предоставяните 
публични услуги</t>
  </si>
  <si>
    <t>Дължина на рехабилитираната
общинска пътна мрежа (км.), тротоари, зелени площи и съпътствата инфраструктура</t>
  </si>
  <si>
    <t xml:space="preserve">Брой на новоизградените лампи за обществено осветление в населените места </t>
  </si>
  <si>
    <t xml:space="preserve">Изградена/рехабилитирана ВиК 
мрежа (км.);
Брой на домакинствата с подобрен 
режим на водоснабдяване;
Прогнозно намаляване на загубите на
вода по мрежата (%);
</t>
  </si>
  <si>
    <t>Брой на домакинствата с достъп 
до високоскоростен интернет;</t>
  </si>
  <si>
    <t xml:space="preserve">Брой на реализираните проекти за 
реновиране на селищна инфраструктура </t>
  </si>
  <si>
    <t>Дължина на рехабилитираната 
общинска пътна мрежа (км.);</t>
  </si>
  <si>
    <t>Брой нови ПУП в производствените зони</t>
  </si>
  <si>
    <t>Брой нови ПУП за 
инвестиционни проекти</t>
  </si>
  <si>
    <t xml:space="preserve">Брой въведените системи в населените
места за разделно събиране на битовите отпадъци;
Брой на изградените площадки за сортиране и опаковане на разделно събраните битови отпадъци;
</t>
  </si>
  <si>
    <t>Брой на изградените площадки за сортиране и
опаковане на разделно събраните битови отпадъци;
Брой на изградените пречиствателни станции за отпадни води;</t>
  </si>
  <si>
    <t xml:space="preserve">Брой проекти за опазване
на околната среда в извънселищни територии </t>
  </si>
  <si>
    <t>Обработваеми земеделски земи 
с хидромелиорации (дка.);
Брой на изградените пречиствателни станции за отпадни води;</t>
  </si>
  <si>
    <t>Брой на закритите и рехабилитирани
нерегламентирани депа за битови отпадъци;</t>
  </si>
  <si>
    <t>Изградени детски площадки (бр.)</t>
  </si>
  <si>
    <t>Брой нови спортни съоръжения</t>
  </si>
  <si>
    <t xml:space="preserve">Брой реализирани проекти 
за селищна инфраструктура </t>
  </si>
  <si>
    <t>Брой обновени храмове и 
мемориални паметници</t>
  </si>
  <si>
    <t>Брой на осъществените сътрудничества с други градове, общини, административни области, 
региони, вкл. от съседни държави за реализацията на дейности от съвместен интерес (проекти/инициативи/прояви).</t>
  </si>
  <si>
    <t>Брой проекти по ТГС</t>
  </si>
  <si>
    <t xml:space="preserve">Брой проекти реализирани в 
подкрепа на транспорта и логистиката </t>
  </si>
  <si>
    <t xml:space="preserve">Брой проекти за териториално 
сътрудничество </t>
  </si>
  <si>
    <t>Брой териториални инициативи 
подкрепящи земеделието и туризма</t>
  </si>
  <si>
    <t xml:space="preserve">Брой регионални инициативи </t>
  </si>
  <si>
    <t xml:space="preserve">Брой проекти за регионални иниацитиви 
на институционално ниво </t>
  </si>
  <si>
    <t xml:space="preserve">Брой проекти за регионални иниацитиви 
на институционално ниво подобряващи параметри на качеството на живот в общината </t>
  </si>
  <si>
    <t>НСИ, Община, ИСУН</t>
  </si>
  <si>
    <t xml:space="preserve">Брой </t>
  </si>
  <si>
    <t xml:space="preserve">НСИ, Община, 
Агенция за МСП, 
или др. </t>
  </si>
  <si>
    <t>Общински план за развитие на община Лом 2014-2020</t>
  </si>
  <si>
    <t>МАТРИЦА НА ИНДИКАТОРИТЕ ЗА НАБЛЮДЕНИЕ И ОЦЕНКА НА 
ОБЩИНСКИЯ ПЛАН ЗА РАЗВИТИЕ НА ОБЩИНА ЛОМ ЗА ПЕРИОДА 2014-2020Г.</t>
  </si>
  <si>
    <t xml:space="preserve">ПРОГРАМА ЗА РЕАЛИЗАЦИЯ НА ОПР ЛОМ 2014-2020 </t>
  </si>
  <si>
    <t xml:space="preserve">Специфична цел 1.1.1: 
Създаване на иновативна среда подкрепяща предприемаческите инициативи в община Лом </t>
  </si>
  <si>
    <t>Мярка 1.2.1.1.: 
Създаване на експертен екип към община Лом в подкрепа на местната администрация при реализирането на проекти с инвестиционен характер;</t>
  </si>
  <si>
    <t xml:space="preserve">Проект: Инициране създаването на организация на земеделски производители по ЗЮЛНЦ с участие на община Лом </t>
  </si>
  <si>
    <t>Мярка 1.3.1.1.: 
Подкрепа за проекти създаващи условия за включване в туристически маршрути на защитени и културни обекти на територията на община Лом</t>
  </si>
  <si>
    <t xml:space="preserve">Мярка 1.3.1.2.: 
Подкрепа на инициативи за обновление и добавяне на стойност към природни и културни обекти на територията на община Лом с туристическа значимост </t>
  </si>
  <si>
    <t xml:space="preserve">Публично частен проект за повишаване на капацитета на младежки неправителствени организации в областите земеделие, биоземеделие, животновъдство и алтернативен туризъм  регистрирани на територията на община Лом </t>
  </si>
  <si>
    <t xml:space="preserve">Мярка 2.2.3.1. 
Реализиране на проекти за видеонаблюдение в населените места от община Лом </t>
  </si>
  <si>
    <t xml:space="preserve">Специфична цел 2.4.1.  
Съхранение на материалното и нематериалното културно наследство на територията на община Лом </t>
  </si>
  <si>
    <t xml:space="preserve">Проект: Ликвидиране и рехабилитация на терените с нерегламентираните сметища в землищата на населените места от община Лом </t>
  </si>
  <si>
    <t xml:space="preserve">Проект за развитието на бизнеса и предприемачеството между фирми от община Лом и Р. Румъния </t>
  </si>
  <si>
    <t xml:space="preserve">Приоритет 2.5. 
Повишаване на административния капацитет и ефективността на публичните услуги за гражданите и бизнеса </t>
  </si>
  <si>
    <t>Приоритет 3.2. 
Подобряване качествените характеристики на околната среда. Опазване и възстановяване на природните ресурси.</t>
  </si>
  <si>
    <t>Мярка 1.1.1.1.: Подкрепа за инициативи, включително на СГО, насочени към обучения, преквалификация, разпространение на добри практики и информация сред предприемачите и работната сила от община Лом;</t>
  </si>
  <si>
    <t>Проект: Организиране на обучения съвместно с ВУЗ в областта на селските райони, устойчив транспорт и туризъм</t>
  </si>
  <si>
    <t>ПРСР/ОПАК</t>
  </si>
  <si>
    <t xml:space="preserve">ПРСР/ОПАК </t>
  </si>
  <si>
    <t>Проект: Организиране на обучения и семинари за популяризиране на процедурите на ОП  "Иновации и конкурентносособност"</t>
  </si>
  <si>
    <t>Мярка 1.1.1.2.: Подкрепа за инициативи , вкл. на СГО насочени към опазването на околната среда, културното наследство и традициите в населените места от община Лом</t>
  </si>
  <si>
    <t xml:space="preserve">МК/ПРСР </t>
  </si>
  <si>
    <t>Мярка 1.1.1.3.: Създаване на индустриални зони и/или логистични паркове в община Лом</t>
  </si>
  <si>
    <t>1.1.1.3.1. Проект за разширение на индустриална зона на гр. Лом</t>
  </si>
  <si>
    <t xml:space="preserve">МИП/Община </t>
  </si>
  <si>
    <t xml:space="preserve">МИП/МТ/
Община </t>
  </si>
  <si>
    <t xml:space="preserve">1.1.1.3.2. Публично-частен проект за изграждане на логистичен парк с интермодален транспорт в гр. Лом </t>
  </si>
  <si>
    <t xml:space="preserve">1.1.1.3.3. Съвместен проект с ВУЗ или БАН за изграждане на посетителски и изследователски орнитоложки и/или лимноложки център в защитена зона Рибарници Орсоя с достъп за туристически посещения </t>
  </si>
  <si>
    <t xml:space="preserve">МОСВ/МО/ФНИ/ ОП Дунав
Община </t>
  </si>
  <si>
    <t xml:space="preserve">ФНИ/ПРСР </t>
  </si>
  <si>
    <t xml:space="preserve">Проект: Реализиране на научни изследвания чрез партньорски споразумения с ВУЗ в областта на ВЕИ и енергията от биомаса </t>
  </si>
  <si>
    <t xml:space="preserve">Мярка 1.2.1.2.: 
Реализиране на партньорства с ВУЗ в областта на изследванията на иновативни аквакултури, земеделски продукти, ВЕИ и биомаса. </t>
  </si>
  <si>
    <t>Проект: Участие в национални изложения, конференции и консултации в секторите аквакултури и земеделие</t>
  </si>
  <si>
    <t>Проект: Изграждане, оборудване и организиране на дейността на Общински туристически и информационен център в с. Добри дол</t>
  </si>
  <si>
    <t xml:space="preserve">Проект: Разработване на схеми, маршрутизиране и изграждане на веломаршрути, екопътени, заслони и друга прилежаща инфраструктура в местността Орсоя и землището на село Добри дол </t>
  </si>
  <si>
    <t xml:space="preserve">МОСВ/ОП Дунав
Община </t>
  </si>
  <si>
    <t xml:space="preserve">Проект: Разработване на система за електронни резервации за алтернативен туризъм /вело и природно познавалетелен/ в община Лом  </t>
  </si>
  <si>
    <t xml:space="preserve">ПРСР/Община  </t>
  </si>
  <si>
    <t>Проект: Картотекиране, обследване, изготвяне на инфоматериали и изработване на маршрути на туристическите обекти в община Лом в синхрон с възможностите за трансграничен транспорт</t>
  </si>
  <si>
    <t xml:space="preserve">Проект за създаване, организиране и пазарно онлайн предлагане на комбинирани  туристически пакети /10 броя пакета/ за алтернативен туризъм и транспорт на територията на община Лом </t>
  </si>
  <si>
    <t xml:space="preserve">ПРСР/ОП Дунав </t>
  </si>
  <si>
    <t xml:space="preserve">Проект за  Реставрация, консервация, социализация и експониране в рамките на градското пространство на антична крепост "Алмус" като паметник на културата с национално значение </t>
  </si>
  <si>
    <t xml:space="preserve">ОПРР/МК/НФМ
/Община </t>
  </si>
  <si>
    <t xml:space="preserve">Проект за  консервация, социализация и експониране на къснобронзов некропол при с . Орсоя като паметник на културата </t>
  </si>
  <si>
    <t xml:space="preserve">Публично-частен проект със СГО  за популяризиране на община Лом като туристическа дестинация </t>
  </si>
  <si>
    <t xml:space="preserve">1.3.1.3.1. </t>
  </si>
  <si>
    <t xml:space="preserve">Частен/ПРСР </t>
  </si>
  <si>
    <t xml:space="preserve">Публично-частен проект за създаване на виртуален уеб базиран туристически информационен център и разработване на мобилни приложения популяризиращи обектите и маршрутите в община Лом </t>
  </si>
  <si>
    <t xml:space="preserve">Публично-частен  проект за изграждане на организиран пазар за пресни земеделски стоки, бензиностанция, ТИР паркинг и ресторант в землището на село Замфир на пътя Монтана-Лом. </t>
  </si>
  <si>
    <t xml:space="preserve">Частен/ПРСР
/Община </t>
  </si>
  <si>
    <t xml:space="preserve">Публично-частен проект между зеленчукопроизводители и община Лом за изграждане на модерен масив за интензивно зеленчукопроизводство </t>
  </si>
  <si>
    <t xml:space="preserve">Проект: Изграждане, оборудване и организиране на дейността на природнопознавателен посетителски център в защитена зона Цибърско блато в землището на с. Станево </t>
  </si>
  <si>
    <t>Публично-частен проект за изграждане на еко и аквапарк Лом на река Дунав като туристическа дестинация</t>
  </si>
  <si>
    <t>Проект за почистване, презалесяване и създаване на депо за съхранение на дървесина за поддръжка коритото на р. Лом</t>
  </si>
  <si>
    <t xml:space="preserve">Публично-частен проект между организация земеделски производители, ВУЗ и община Лом за създаване на център за обучения, обмен на технологии и добри практики в земеделието </t>
  </si>
  <si>
    <t>Проект за ремонт, обновление и мерки за енергийна ефективност на детски заведения в селата Замфир и Ковачица</t>
  </si>
  <si>
    <t>2.1.1.2.3</t>
  </si>
  <si>
    <t>Проект за ремонт, обновление и мерки за енергийна ефективност основните училища в гр. Лом /3 броя/</t>
  </si>
  <si>
    <t xml:space="preserve">Пилотен проект за създаване на алтернативен велотранспортен маршрут, закупуване на велосипеди и изграждане на велостоянки в дворовете на училищата в град Лом </t>
  </si>
  <si>
    <t xml:space="preserve">Публично частен проект за създаване на обучителен център по биоземеделие,  животновъдство и алтернативен туризъм   </t>
  </si>
  <si>
    <t xml:space="preserve">Специфична цел 2.1.2: 
Създаване на условия за пълно включване на децата в образователната система и превенция на ранното напускане </t>
  </si>
  <si>
    <t xml:space="preserve">Проект за социализиране, адаптиране и превенция на ранното напускане на училище от деца от социално уязвими групи. </t>
  </si>
  <si>
    <t xml:space="preserve">МОН/ПРСР/
Община/ТГС/
НФМ </t>
  </si>
  <si>
    <t xml:space="preserve">Мярка 2.1.2.1. 
Реализиране на проекти за разширяване капацитета на учебните заведения към работата с деца от социално уязвими групи </t>
  </si>
  <si>
    <t>Проект: Надграждане на дейностите, преоборудване на базата на социална услуга социален патронаж и обществена трапезария</t>
  </si>
  <si>
    <t xml:space="preserve">Мярка 2.2.2.3. 
Реализиране на проекти за създаване на дневни центрове за грижи за възрастни хора и лица с увреждания </t>
  </si>
  <si>
    <t xml:space="preserve">Проект: Изграждане на дневен център за грижи за възрастни и лица с увреждания в Скалийска махала </t>
  </si>
  <si>
    <t>Проект: Разкриване на център за обществена подкрепа, социална рехабилитация и интеграция в с. Замфир</t>
  </si>
  <si>
    <t>Проект: Разкриване на център за обществена подкрепа, социална рехабилитация и интеграция в с. Трайково</t>
  </si>
  <si>
    <t xml:space="preserve">Проект: Изграждане, оборудване и въвеждане в експлоатация на обществена пералня като социално предприятие със защитена заетост обслужващо социалните заведения в общината </t>
  </si>
  <si>
    <t xml:space="preserve">Проект: Изграждане, оборудване и въвеждане в експлоатация на шивашко социално предприятие със защитена заетост в село Сталийска махала </t>
  </si>
  <si>
    <t xml:space="preserve">Проект: Изграждане на център за социализация на деца, семейства и лица с увреждания чрез предоставяне на интегрирани услуги в град Лом </t>
  </si>
  <si>
    <t xml:space="preserve">МТСП/
Община  </t>
  </si>
  <si>
    <t xml:space="preserve">Проект: Проектиране, изграждане, оборудване и въвеждане в експлоатация на нови социални жилища в населените места Сталийска махала, Трайково, Замфир, Ковачица </t>
  </si>
  <si>
    <t xml:space="preserve">Публично-частен проект за проектиране, изграждане и въвеждане в експлоатация на система за видеонаблюдение във всички населени места </t>
  </si>
  <si>
    <t xml:space="preserve">Специфична цел 2.3.1. 
Подобряване на нивото на здравна превенция и достъпа до извънболничната и болничната помощ </t>
  </si>
  <si>
    <t>Проект: Изграждане на здравен рехабилитационен център за възрастни хора в град Лом</t>
  </si>
  <si>
    <t xml:space="preserve">Проект: Организиране на регулярни скрининг прегледи в детските заведения в селата </t>
  </si>
  <si>
    <t>Проект за обновление на базата и оборудването на медицинските кабинети в училищата и детските заведения в община Лом</t>
  </si>
  <si>
    <t>Проект: Обучение, оборудване и организиране на услугата здравен медиатор в населените места Ковачица, Сталийска махала, Орсоя, Трайково и Станево</t>
  </si>
  <si>
    <t xml:space="preserve">Проект: Проектиране, изграждане и въвеждане в експлоатация на лятно кино в градска крайречна зона гр. Лом </t>
  </si>
  <si>
    <t xml:space="preserve">Проект за разработване и развитие на клубове по интереси за ученици и младежи към читалищата в община Лом </t>
  </si>
  <si>
    <t>Проект за обновление на реквизита, музикалните инструменти и базата на Фолклорен танцов ансамбъл "Северняче" - гр. Лом при Общински център за извънучилищни дейности - Лом</t>
  </si>
  <si>
    <t xml:space="preserve">Проект: Разработване на интегриран план за обновяване на населените места села в община Лом </t>
  </si>
  <si>
    <t xml:space="preserve">Проект: Изграждане на подземна оптична инфраструктура за доставка на интернет в населените места села от общината  </t>
  </si>
  <si>
    <t xml:space="preserve">Проект за изготвяне на ПУП на Аспарухов Вал </t>
  </si>
  <si>
    <t xml:space="preserve">Проект за изготвяне на ПУП на Рибарници Орсоя и орнитоложки център </t>
  </si>
  <si>
    <t xml:space="preserve">Проект за изготвяне на ПУП на логистичен интермодален център </t>
  </si>
  <si>
    <t>3.1.3.1.5</t>
  </si>
  <si>
    <t xml:space="preserve">Проект: Изготвяне на ОУП на гр. Лом </t>
  </si>
  <si>
    <t xml:space="preserve">МИП/
Община </t>
  </si>
  <si>
    <t>Проект за изграждане на площадка за разделно сметосъбиране в селата  от общината</t>
  </si>
  <si>
    <t>Проект за компостиране на биологични отпадъци и биомаса в село Замфир</t>
  </si>
  <si>
    <t>Проект за обновление на материално-техническата база на спортните клубове - бокс, акробатика, футбол, тенис на маса, ексстремви водни спортове</t>
  </si>
  <si>
    <t xml:space="preserve">Проект:  Обновление и частично преасфалтиране  на общинска пътна инфраструктура извън населените места път  с. Замфир - с. Трайково 
</t>
  </si>
  <si>
    <t>Проект за изграждане на плувен басейн и прилежащи спортни съоръжения в с. Добри дол вкл. с ПЧП</t>
  </si>
  <si>
    <t xml:space="preserve">Проект: Изграждане на спортни детски площадки в селата с население над 500 души /4 площадки/ - Сталийска махала, Райково, Замфир, Ковачица </t>
  </si>
  <si>
    <t xml:space="preserve">Проект за обновление и реставрация на мемориални паметници и прилежащото им пространство на територията на 9-те села от община Лом </t>
  </si>
  <si>
    <t xml:space="preserve">Проект за външно обновление и вътрешна реставрация на храмовете в населените места Сталийска махала, Ковачица и Станево  </t>
  </si>
  <si>
    <t xml:space="preserve">Публично-частен проект за изграждане на регионален транспортен и спедиторски център в гр. Лом </t>
  </si>
  <si>
    <t>Мярка 4.2.1.1. 
Участие в териториални инициативи подкрепящи развитието на  транспорта, земеделието и алтернативния туризъм</t>
  </si>
  <si>
    <t xml:space="preserve">Проект за изграждане на пазарни партньорства със съседни общини в областта на транспорта, земеделието и животновъдството </t>
  </si>
  <si>
    <t xml:space="preserve">Проект за съвземстни прояви с културна и образователна насоченост между община Лом и общини от Р. Румъния </t>
  </si>
  <si>
    <t xml:space="preserve">Проект за възстановяване на сгради с
 историческо и културно значение на територията на община Лом и общини от Р. Румъния </t>
  </si>
  <si>
    <t xml:space="preserve">Проект: Подобряване на материално техническата база и капацитета на общинските културни обекти за съхранение на културното наследство </t>
  </si>
  <si>
    <t xml:space="preserve">Проект за ремонт, обновление и мерки за енергийна ефективност на основните училища в селата Замфир, Ковачица и Сталийска махала. </t>
  </si>
  <si>
    <t xml:space="preserve">Частен/
Община
/ПРСР </t>
  </si>
  <si>
    <t xml:space="preserve">Проект за обучения по мярка 141 на ПРСР за полупазарните стопанства насочен към социално уязвими групи  </t>
  </si>
  <si>
    <t>Частен/
Община</t>
  </si>
  <si>
    <t xml:space="preserve">Проект за популяризиране на национално и международно ниво на културните събития Фестивал на любителските театри на името на Кръстьо Пишурка гр. Лом, както и фолклорните състави към читалищата на общината. </t>
  </si>
  <si>
    <t>ОПИК/ПРСР/
Община/
Частен</t>
  </si>
  <si>
    <t>ПРСР/Община/
СГО/Частен/
ТГС</t>
  </si>
  <si>
    <t>ПРСР/Община/
СГО/Частен/
ТГС
/ОПРР</t>
  </si>
  <si>
    <t>ТГС/ОП Дунав</t>
  </si>
  <si>
    <t>Мярка 2.1.1.2. 
Реализиране на проекти за оптимизация и модернизация на транспорта на пътуващите ученици.</t>
  </si>
  <si>
    <t xml:space="preserve">Мярка 2.1.1.3.
Подкрепа на инициативи на СГО и бизнеса насочени към професионално обучение в областите – земеделие, биоземеделие, животновъдство и алтернативен туризъм.   </t>
  </si>
  <si>
    <t xml:space="preserve"> 2.1.1.3.1</t>
  </si>
  <si>
    <t>2.1.1.3.2</t>
  </si>
  <si>
    <t xml:space="preserve">Мярка 4.3.1.2. 
Участие в регионални и трансгранични инициативи и програми  за подобряване на качеството на живот </t>
  </si>
  <si>
    <t>4.3.1.2.1</t>
  </si>
  <si>
    <t>Брой местни предприятия, получили финансиране чрез схеми за безвъзмездна помощ за стартиращи предприемачи</t>
  </si>
  <si>
    <t>Брой реализирани проекти за публично-частни партньорства
Брой новосъздадени логистични паркове</t>
  </si>
  <si>
    <t>Брой реализирани проекти за публично-частни партньорства
Брой обучени предприемачи и служители на общинската администрация</t>
  </si>
  <si>
    <t>Брой на бизнес форумите проведени на 
територията на община Лом в подкрепа на изграждането на бизнес мрежи и клъстери</t>
  </si>
  <si>
    <t>Брой на учениците със средно образование от община Лом продължили образованието си във ВУЗ</t>
  </si>
  <si>
    <t>Брой на учениците получили средно образование в училища от община Лом</t>
  </si>
  <si>
    <t>Брой местни предприятия, получили финансиране чрез гаранционни схеми и финансови инструменти за стартиращи предприемачи и съществуващи МСП;</t>
  </si>
  <si>
    <t xml:space="preserve">Брой на разработените и пазарно предлагани регионални туристически пакети </t>
  </si>
  <si>
    <t>Брой туристически атракции,
създадени или реновирани и еспонирани</t>
  </si>
  <si>
    <t>Темп на нарастване на оборотите на 
стопанските субекти в общината 
(в лв. и %)</t>
  </si>
  <si>
    <t>Брой на фермите в които 
се реализира биологично земеделие
Брой на новите пазари за зем. продукция</t>
  </si>
  <si>
    <t xml:space="preserve">Брой на училищата и детските заведения с реализиран проект 
за обновление и мерки за ЕФ. </t>
  </si>
  <si>
    <t xml:space="preserve">Брой на обучените </t>
  </si>
  <si>
    <t>Брой изпълнени проекти за предоставяне на социални услуги за лица в риск или уязвими групи;</t>
  </si>
  <si>
    <t xml:space="preserve">Брой на регистрираните трайнобезработни лица  </t>
  </si>
  <si>
    <t xml:space="preserve">Брой на реализираните проекти, 
насочени към заетостта </t>
  </si>
  <si>
    <t xml:space="preserve">Брой на реализираните проекти за закупуване и инсталиране на ново здравно оборудване </t>
  </si>
  <si>
    <t xml:space="preserve">Брой ново оборудване за ранна диагностика в МБАЛ гр. Лом </t>
  </si>
  <si>
    <t>Брой ново оборудване и линейки за ЦСМП</t>
  </si>
  <si>
    <t>Брой на реализираните 
културно-просветни проекти</t>
  </si>
  <si>
    <t>Брой на проектите за обучение и
преквалификация на служители от общинска администрация</t>
  </si>
  <si>
    <t xml:space="preserve">Брой на реализираните проекти за 
благоустрояване в селищата на общината. </t>
  </si>
  <si>
    <t>метри</t>
  </si>
  <si>
    <t>км/Брой/%</t>
  </si>
  <si>
    <t xml:space="preserve">Дължина на обновената извънселищна инфраструктура </t>
  </si>
  <si>
    <t xml:space="preserve">метри </t>
  </si>
  <si>
    <t>Брой проекти за опазване
на околната среда</t>
  </si>
  <si>
    <t>Брой проекти за опазване
на околната среда в населените места</t>
  </si>
  <si>
    <t>Брой на осъществените сътрудничества със съседни общини и области, подобряващи транспортната система;</t>
  </si>
  <si>
    <t>Брой проекти за регионални иниацитиви 
на институционално ниво подобряващи социално-икономическото развитие</t>
  </si>
  <si>
    <t>3.1.3.1.6</t>
  </si>
  <si>
    <t>3.1.3.1.7</t>
  </si>
  <si>
    <t>3.1.3.1.8</t>
  </si>
  <si>
    <t>3.1.3.1.9</t>
  </si>
  <si>
    <t>3.3.1.1.1</t>
  </si>
  <si>
    <t>3.3.1.1.3</t>
  </si>
  <si>
    <t>3.3.1.1.4</t>
  </si>
  <si>
    <t>3.1.1.3.2</t>
  </si>
  <si>
    <t>3.1.1.3.3</t>
  </si>
  <si>
    <t>3.1.1.3.4</t>
  </si>
  <si>
    <t>Проект: Изготвяне на ПУП на ЦГЧ на гр. Лом</t>
  </si>
  <si>
    <t>Проект: Изготвяне на ПУП на с. Ковачица, с. Станево и с. Долно Линево</t>
  </si>
  <si>
    <t>Проект: Изготвяне на ПУП на с. Сливата и с. Добри дол</t>
  </si>
  <si>
    <t>Проект: Изготвяне на ПУП на с. Трайково, с. Сталийска махала и с. Замфир</t>
  </si>
  <si>
    <t xml:space="preserve">Проект: Реконструкция и модернизация на съществуващия плувен басейн в I-во ОУ ,,Никола Първанов'' - гр. Лом </t>
  </si>
  <si>
    <t>Проект: Рехабилитация на водопроводната мрежа на с. Трайково и с. Замфир</t>
  </si>
  <si>
    <t>МИП/ПРСР/
ОПОС
Община</t>
  </si>
  <si>
    <t>ПРСР/Община/</t>
  </si>
  <si>
    <t xml:space="preserve"> 3.1.1.1.4</t>
  </si>
  <si>
    <t>Проект: "Осигуряване на пожарна и аварийна безопасност в обектите, собственост на община Лом "</t>
  </si>
  <si>
    <t>МИП
Община</t>
  </si>
  <si>
    <t xml:space="preserve">ОПРР/Община/
ПРСР </t>
  </si>
  <si>
    <t>МК/ПРСР/
Община</t>
  </si>
  <si>
    <t>2.4.1.1.2</t>
  </si>
  <si>
    <t>2.4.1.1.3</t>
  </si>
  <si>
    <t>Проект: Обследване, проучване и изготвяне на технически проекти за експониране на материалните и нематериалните културни ценности на територията на община Лом</t>
  </si>
  <si>
    <t>Проект: Реализация на технически проекти за проучване, консервиране и експониране на материални и нематериални културни ценности на територията на община Лом по приложен списък от проект 2.4.1.1.2</t>
  </si>
  <si>
    <t xml:space="preserve">Проект: Обновление, оборудване и обзавеждане на психиатрично отделение  в МБАЛ "Св. Николай Чудотворец" гр. Лом </t>
  </si>
  <si>
    <t xml:space="preserve">Мярка 2.3.1.1. 
Подкрепа за реализиране на проекти по ОПРР за обновление на болници и здравни заведения  </t>
  </si>
  <si>
    <t>1.4.1.1.2</t>
  </si>
  <si>
    <t>Публично-частен  проект за изграждане на пчеларска лаборатория и пчеларска борса.</t>
  </si>
  <si>
    <t xml:space="preserve"> 1.2.1.1.3</t>
  </si>
  <si>
    <t>ОПОС/Община</t>
  </si>
  <si>
    <t>1.1.1.3.4.</t>
  </si>
  <si>
    <t>1.1.1.3.3. Изграждане чрез ПЧП на транспортно-логистичен и търговски център на мястото на закрит плувен басейн до Спортна зала.</t>
  </si>
  <si>
    <t>Частен/Община</t>
  </si>
  <si>
    <t>3.3.1.2.3</t>
  </si>
  <si>
    <t xml:space="preserve">Проект за изграждане на нов гробищен парк на гр. Лом </t>
  </si>
  <si>
    <t xml:space="preserve">Специфична цел 2.2.2: 
Развитие на социалните услуги и социално включване </t>
  </si>
  <si>
    <t>2.2.2.5.3</t>
  </si>
  <si>
    <t>Проект: Обновление и реконверсия на сграда на ул. Пристанищна в гр. Лом в кризисен център за временно настаняване на уязвими групи и лица в риск</t>
  </si>
  <si>
    <t>Проект: Изграждане на рибарско пристанище и рибна борса в землището на гр. Лом</t>
  </si>
  <si>
    <t>3.1.3.1.10</t>
  </si>
  <si>
    <t>Проект: Изготвяне на ПУП на рибарско пристанище и рибна борса във връзка с проект 1.2.1.1.3</t>
  </si>
  <si>
    <t>3.1.3.1.11</t>
  </si>
  <si>
    <t>Проект: Изготвяне на ПУП на пчелна лаборатория и пчелна борса във връзка с проект 1.4.1.1.2</t>
  </si>
  <si>
    <t>2.1.1.2.2</t>
  </si>
  <si>
    <t>Проект: Проектиране, изграждане, оборудване и въвеждане в експлоатация на защитено жилище в село Сталийска махала</t>
  </si>
  <si>
    <t xml:space="preserve">Мярка 2.3.1.2. 
Реализиране на проекти за оптимизация, модернизация и преоборудване на ЦСМП </t>
  </si>
  <si>
    <t xml:space="preserve">Проект: Модернизация, преоборудване и закупуване на нови линейки на ЦСМП </t>
  </si>
  <si>
    <t>Проект: Проектиране и обновление на зелените площи, алеи, тротоари и съпътствата инфраструктура в селата</t>
  </si>
  <si>
    <t xml:space="preserve">Проект: Проектиране и обновление на пътища, тротоари и съпътствата инфраструктура в селата </t>
  </si>
  <si>
    <r>
      <t>Проект: Обновление на ВиК инфраструктурата в селата</t>
    </r>
    <r>
      <rPr>
        <sz val="9"/>
        <color rgb="FFFF0000"/>
        <rFont val="Arial Narrow"/>
        <family val="2"/>
        <charset val="204"/>
      </rPr>
      <t xml:space="preserve"> </t>
    </r>
  </si>
  <si>
    <t>3.1.3.1.4</t>
  </si>
  <si>
    <t>Проект за почистване и корекция на коритото на река Лом в землището на селата Сталийска махала, Трайково и Замфир</t>
  </si>
  <si>
    <t>Проект: Изграждане на спортни детски площадки в ромските квартали на град Лом</t>
  </si>
  <si>
    <t>3.3.1.1.5</t>
  </si>
  <si>
    <t>Стойност</t>
  </si>
  <si>
    <t>%</t>
  </si>
  <si>
    <t xml:space="preserve">Общо </t>
  </si>
  <si>
    <t>1.3.1.2.6</t>
  </si>
  <si>
    <t>Проект за възстановяване на къща музей "Кръстю Пишурка" и организиране на музейна сбирка</t>
  </si>
  <si>
    <t xml:space="preserve">1.3.1.3.2. </t>
  </si>
  <si>
    <t xml:space="preserve">Публично-частен проект за проектиране, изграждане и въвеждане в експлоатация на градски крайдунавски плаж в гр. Лом съобразно изискванията за безопасност и допустимост. </t>
  </si>
  <si>
    <t xml:space="preserve">Проект: Изготвяне на ПУП на градски крайдунавски плаж и къмпинг </t>
  </si>
  <si>
    <t>3.1.1.2.2</t>
  </si>
  <si>
    <t>Проект: Цялостна гаразификация на гр. Лом</t>
  </si>
  <si>
    <t xml:space="preserve">3.2.2.1.2. </t>
  </si>
  <si>
    <t>Залесяване на ерозирали и пострадали от сеч терени</t>
  </si>
  <si>
    <t>1.1.1.3.5.</t>
  </si>
  <si>
    <t xml:space="preserve">1.1.1.3.3. Изграждане на бизнесинкубатор </t>
  </si>
  <si>
    <t>Проект: Цялостна реконструкция на системата на уличното осветление и подмяна с енергийно ефективно в населените места от община Лом</t>
  </si>
  <si>
    <t>Проект: Изграждане на водоем с обем 500 м³, напорен и довеждащ водопроводи с цел захранване на изградената водопроводна мрежа на кв. Младеново</t>
  </si>
  <si>
    <t>Проект: Изграждане на сондаж, помпена станция и водоем 150 м³ за водоснабдяване на с. Трайково</t>
  </si>
  <si>
    <t xml:space="preserve">Проект за изграждане на претоварна станция за отпадъци в землището на гр. Лом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</si>
</sst>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Arial Narrow"/>
      <family val="2"/>
      <charset val="204"/>
    </font>
    <font>
      <sz val="9"/>
      <name val="Arial Narrow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2" fillId="21" borderId="1" xfId="0" applyFont="1" applyFill="1" applyBorder="1"/>
    <xf numFmtId="2" fontId="3" fillId="11" borderId="1" xfId="0" applyNumberFormat="1" applyFont="1" applyFill="1" applyBorder="1" applyAlignment="1">
      <alignment horizontal="center" vertical="center"/>
    </xf>
    <xf numFmtId="2" fontId="3" fillId="1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/>
    <xf numFmtId="0" fontId="2" fillId="0" borderId="1" xfId="0" applyFont="1" applyBorder="1" applyAlignment="1">
      <alignment wrapText="1"/>
    </xf>
    <xf numFmtId="2" fontId="3" fillId="14" borderId="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2" fontId="3" fillId="16" borderId="1" xfId="0" applyNumberFormat="1" applyFont="1" applyFill="1" applyBorder="1" applyAlignment="1">
      <alignment horizontal="center" vertical="center"/>
    </xf>
    <xf numFmtId="0" fontId="2" fillId="22" borderId="6" xfId="0" applyFont="1" applyFill="1" applyBorder="1" applyAlignment="1">
      <alignment horizontal="center" vertical="center" wrapText="1"/>
    </xf>
    <xf numFmtId="0" fontId="2" fillId="22" borderId="2" xfId="0" applyFont="1" applyFill="1" applyBorder="1" applyAlignment="1">
      <alignment horizontal="center" vertical="center"/>
    </xf>
    <xf numFmtId="0" fontId="2" fillId="22" borderId="2" xfId="0" applyFont="1" applyFill="1" applyBorder="1" applyAlignment="1">
      <alignment horizontal="center" vertical="center" wrapText="1"/>
    </xf>
    <xf numFmtId="0" fontId="2" fillId="22" borderId="5" xfId="0" applyFont="1" applyFill="1" applyBorder="1"/>
    <xf numFmtId="0" fontId="2" fillId="22" borderId="7" xfId="0" applyFont="1" applyFill="1" applyBorder="1" applyAlignment="1">
      <alignment horizontal="right" vertical="center"/>
    </xf>
    <xf numFmtId="2" fontId="3" fillId="22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/>
    </xf>
    <xf numFmtId="2" fontId="3" fillId="8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2" fontId="3" fillId="9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17" borderId="1" xfId="0" applyNumberFormat="1" applyFont="1" applyFill="1" applyBorder="1" applyAlignment="1">
      <alignment horizontal="center" vertical="center"/>
    </xf>
    <xf numFmtId="2" fontId="3" fillId="18" borderId="1" xfId="0" applyNumberFormat="1" applyFont="1" applyFill="1" applyBorder="1" applyAlignment="1">
      <alignment horizontal="center" vertical="center"/>
    </xf>
    <xf numFmtId="2" fontId="3" fillId="20" borderId="1" xfId="0" applyNumberFormat="1" applyFont="1" applyFill="1" applyBorder="1" applyAlignment="1">
      <alignment horizontal="center" vertical="center"/>
    </xf>
    <xf numFmtId="2" fontId="3" fillId="19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3" borderId="0" xfId="0" applyFont="1" applyFill="1"/>
    <xf numFmtId="0" fontId="1" fillId="23" borderId="0" xfId="0" applyFont="1" applyFill="1" applyAlignment="1"/>
    <xf numFmtId="0" fontId="1" fillId="23" borderId="1" xfId="0" applyFont="1" applyFill="1" applyBorder="1"/>
    <xf numFmtId="0" fontId="1" fillId="23" borderId="1" xfId="0" applyFont="1" applyFill="1" applyBorder="1" applyAlignment="1">
      <alignment horizontal="center" vertical="center" wrapText="1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/>
    </xf>
    <xf numFmtId="0" fontId="1" fillId="24" borderId="1" xfId="0" applyFont="1" applyFill="1" applyBorder="1" applyAlignment="1">
      <alignment horizontal="center" vertical="center"/>
    </xf>
    <xf numFmtId="2" fontId="1" fillId="24" borderId="2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2" fontId="1" fillId="11" borderId="1" xfId="0" applyNumberFormat="1" applyFont="1" applyFill="1" applyBorder="1" applyAlignment="1">
      <alignment horizontal="center" vertical="center"/>
    </xf>
    <xf numFmtId="0" fontId="1" fillId="25" borderId="1" xfId="0" applyFont="1" applyFill="1" applyBorder="1" applyAlignment="1">
      <alignment horizontal="center" vertical="center"/>
    </xf>
    <xf numFmtId="2" fontId="1" fillId="25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2" fontId="1" fillId="13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/>
    </xf>
    <xf numFmtId="2" fontId="1" fillId="20" borderId="1" xfId="0" applyNumberFormat="1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2" fontId="1" fillId="19" borderId="1" xfId="0" applyNumberFormat="1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2" fontId="1" fillId="18" borderId="1" xfId="0" applyNumberFormat="1" applyFont="1" applyFill="1" applyBorder="1" applyAlignment="1">
      <alignment horizontal="center" vertical="center"/>
    </xf>
    <xf numFmtId="0" fontId="1" fillId="18" borderId="1" xfId="0" applyFont="1" applyFill="1" applyBorder="1"/>
    <xf numFmtId="0" fontId="2" fillId="21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2" fontId="1" fillId="22" borderId="1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23" borderId="1" xfId="0" applyFont="1" applyFill="1" applyBorder="1" applyAlignment="1">
      <alignment horizontal="center" vertical="center"/>
    </xf>
    <xf numFmtId="0" fontId="2" fillId="23" borderId="1" xfId="0" applyFont="1" applyFill="1" applyBorder="1" applyAlignment="1">
      <alignment horizontal="center" vertical="center" wrapText="1"/>
    </xf>
    <xf numFmtId="0" fontId="6" fillId="23" borderId="1" xfId="0" applyFont="1" applyFill="1" applyBorder="1" applyAlignment="1">
      <alignment horizontal="center" vertical="center"/>
    </xf>
    <xf numFmtId="0" fontId="6" fillId="23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2" fontId="2" fillId="10" borderId="1" xfId="0" applyNumberFormat="1" applyFont="1" applyFill="1" applyBorder="1" applyAlignment="1">
      <alignment horizontal="center" vertical="center"/>
    </xf>
    <xf numFmtId="0" fontId="3" fillId="22" borderId="2" xfId="0" applyFont="1" applyFill="1" applyBorder="1" applyAlignment="1">
      <alignment horizontal="center" vertical="center"/>
    </xf>
    <xf numFmtId="1" fontId="3" fillId="22" borderId="2" xfId="0" applyNumberFormat="1" applyFont="1" applyFill="1" applyBorder="1" applyAlignment="1">
      <alignment horizontal="center" vertical="center"/>
    </xf>
    <xf numFmtId="2" fontId="1" fillId="14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/>
    <xf numFmtId="0" fontId="0" fillId="0" borderId="1" xfId="0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21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23" borderId="0" xfId="0" applyFont="1" applyFill="1" applyAlignment="1">
      <alignment horizontal="left"/>
    </xf>
    <xf numFmtId="0" fontId="1" fillId="23" borderId="1" xfId="0" applyFont="1" applyFill="1" applyBorder="1" applyAlignment="1">
      <alignment horizontal="center" wrapText="1"/>
    </xf>
    <xf numFmtId="0" fontId="1" fillId="23" borderId="1" xfId="0" applyFont="1" applyFill="1" applyBorder="1" applyAlignment="1">
      <alignment horizontal="center"/>
    </xf>
    <xf numFmtId="0" fontId="1" fillId="23" borderId="10" xfId="0" applyFont="1" applyFill="1" applyBorder="1" applyAlignment="1">
      <alignment horizontal="center" vertical="center"/>
    </xf>
    <xf numFmtId="0" fontId="1" fillId="23" borderId="12" xfId="0" applyFont="1" applyFill="1" applyBorder="1" applyAlignment="1">
      <alignment horizontal="center" vertical="center"/>
    </xf>
    <xf numFmtId="0" fontId="1" fillId="23" borderId="11" xfId="0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left" vertical="center" wrapText="1"/>
    </xf>
    <xf numFmtId="0" fontId="2" fillId="14" borderId="12" xfId="0" applyFont="1" applyFill="1" applyBorder="1" applyAlignment="1">
      <alignment horizontal="left" vertical="center" wrapText="1"/>
    </xf>
    <xf numFmtId="0" fontId="2" fillId="14" borderId="11" xfId="0" applyFont="1" applyFill="1" applyBorder="1" applyAlignment="1">
      <alignment horizontal="left" vertical="center" wrapText="1"/>
    </xf>
    <xf numFmtId="0" fontId="2" fillId="24" borderId="5" xfId="0" applyFont="1" applyFill="1" applyBorder="1" applyAlignment="1">
      <alignment horizontal="left" vertical="center" wrapText="1"/>
    </xf>
    <xf numFmtId="0" fontId="2" fillId="24" borderId="6" xfId="0" applyFont="1" applyFill="1" applyBorder="1" applyAlignment="1">
      <alignment horizontal="left" vertical="center" wrapText="1"/>
    </xf>
    <xf numFmtId="0" fontId="2" fillId="24" borderId="7" xfId="0" applyFont="1" applyFill="1" applyBorder="1" applyAlignment="1">
      <alignment horizontal="left" vertical="center" wrapText="1"/>
    </xf>
    <xf numFmtId="0" fontId="2" fillId="16" borderId="10" xfId="0" applyFont="1" applyFill="1" applyBorder="1" applyAlignment="1">
      <alignment horizontal="left" vertical="center" wrapText="1"/>
    </xf>
    <xf numFmtId="0" fontId="2" fillId="16" borderId="12" xfId="0" applyFont="1" applyFill="1" applyBorder="1" applyAlignment="1">
      <alignment horizontal="left" vertical="center" wrapText="1"/>
    </xf>
    <xf numFmtId="0" fontId="2" fillId="16" borderId="11" xfId="0" applyFont="1" applyFill="1" applyBorder="1" applyAlignment="1">
      <alignment horizontal="left" vertical="center" wrapText="1"/>
    </xf>
    <xf numFmtId="0" fontId="2" fillId="11" borderId="10" xfId="0" applyFont="1" applyFill="1" applyBorder="1" applyAlignment="1">
      <alignment horizontal="left" vertical="center" wrapText="1"/>
    </xf>
    <xf numFmtId="0" fontId="2" fillId="11" borderId="12" xfId="0" applyFont="1" applyFill="1" applyBorder="1" applyAlignment="1">
      <alignment horizontal="left" vertical="center" wrapText="1"/>
    </xf>
    <xf numFmtId="0" fontId="2" fillId="11" borderId="11" xfId="0" applyFont="1" applyFill="1" applyBorder="1" applyAlignment="1">
      <alignment horizontal="left" vertical="center" wrapText="1"/>
    </xf>
    <xf numFmtId="0" fontId="1" fillId="23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22" borderId="12" xfId="0" applyFont="1" applyFill="1" applyBorder="1" applyAlignment="1">
      <alignment horizontal="right" vertical="center" wrapText="1"/>
    </xf>
    <xf numFmtId="0" fontId="2" fillId="22" borderId="11" xfId="0" applyFont="1" applyFill="1" applyBorder="1" applyAlignment="1">
      <alignment horizontal="right"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2" fillId="7" borderId="12" xfId="0" applyFont="1" applyFill="1" applyBorder="1" applyAlignment="1">
      <alignment horizontal="left" vertical="center" wrapText="1"/>
    </xf>
    <xf numFmtId="0" fontId="2" fillId="7" borderId="11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2" fillId="8" borderId="11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9" borderId="10" xfId="0" applyFont="1" applyFill="1" applyBorder="1" applyAlignment="1">
      <alignment horizontal="left" vertical="center" wrapText="1"/>
    </xf>
    <xf numFmtId="0" fontId="2" fillId="9" borderId="12" xfId="0" applyFont="1" applyFill="1" applyBorder="1" applyAlignment="1">
      <alignment horizontal="left" vertical="center" wrapText="1"/>
    </xf>
    <xf numFmtId="0" fontId="2" fillId="9" borderId="11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left" vertical="center" wrapText="1"/>
    </xf>
    <xf numFmtId="0" fontId="2" fillId="13" borderId="10" xfId="0" applyFont="1" applyFill="1" applyBorder="1" applyAlignment="1">
      <alignment horizontal="left" vertical="center" wrapText="1"/>
    </xf>
    <xf numFmtId="0" fontId="2" fillId="13" borderId="12" xfId="0" applyFont="1" applyFill="1" applyBorder="1" applyAlignment="1">
      <alignment horizontal="left" vertical="center" wrapText="1"/>
    </xf>
    <xf numFmtId="0" fontId="2" fillId="13" borderId="11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top" wrapText="1"/>
    </xf>
    <xf numFmtId="0" fontId="2" fillId="5" borderId="12" xfId="0" applyFont="1" applyFill="1" applyBorder="1" applyAlignment="1">
      <alignment horizontal="left" vertical="top" wrapText="1"/>
    </xf>
    <xf numFmtId="0" fontId="2" fillId="5" borderId="11" xfId="0" applyFont="1" applyFill="1" applyBorder="1" applyAlignment="1">
      <alignment horizontal="left" vertical="top" wrapText="1"/>
    </xf>
    <xf numFmtId="0" fontId="2" fillId="18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20" borderId="10" xfId="0" applyFont="1" applyFill="1" applyBorder="1" applyAlignment="1">
      <alignment horizontal="left" vertical="center" wrapText="1"/>
    </xf>
    <xf numFmtId="0" fontId="2" fillId="20" borderId="12" xfId="0" applyFont="1" applyFill="1" applyBorder="1" applyAlignment="1">
      <alignment horizontal="left" vertical="center" wrapText="1"/>
    </xf>
    <xf numFmtId="0" fontId="2" fillId="20" borderId="11" xfId="0" applyFont="1" applyFill="1" applyBorder="1" applyAlignment="1">
      <alignment horizontal="left" vertical="center" wrapText="1"/>
    </xf>
    <xf numFmtId="0" fontId="2" fillId="19" borderId="10" xfId="0" applyFont="1" applyFill="1" applyBorder="1" applyAlignment="1">
      <alignment horizontal="left" vertical="center" wrapText="1"/>
    </xf>
    <xf numFmtId="0" fontId="2" fillId="19" borderId="12" xfId="0" applyFont="1" applyFill="1" applyBorder="1" applyAlignment="1">
      <alignment horizontal="left" vertical="center" wrapText="1"/>
    </xf>
    <xf numFmtId="0" fontId="2" fillId="19" borderId="11" xfId="0" applyFont="1" applyFill="1" applyBorder="1" applyAlignment="1">
      <alignment horizontal="left" vertical="center" wrapText="1"/>
    </xf>
    <xf numFmtId="0" fontId="2" fillId="18" borderId="10" xfId="0" applyFont="1" applyFill="1" applyBorder="1" applyAlignment="1">
      <alignment horizontal="left" vertical="center" wrapText="1"/>
    </xf>
    <xf numFmtId="0" fontId="2" fillId="18" borderId="12" xfId="0" applyFont="1" applyFill="1" applyBorder="1" applyAlignment="1">
      <alignment horizontal="left" vertical="center" wrapText="1"/>
    </xf>
    <xf numFmtId="0" fontId="2" fillId="18" borderId="11" xfId="0" applyFont="1" applyFill="1" applyBorder="1" applyAlignment="1">
      <alignment horizontal="left" vertical="center" wrapText="1"/>
    </xf>
    <xf numFmtId="0" fontId="2" fillId="17" borderId="10" xfId="0" applyFont="1" applyFill="1" applyBorder="1" applyAlignment="1">
      <alignment horizontal="left" vertical="center" wrapText="1"/>
    </xf>
    <xf numFmtId="0" fontId="2" fillId="17" borderId="12" xfId="0" applyFont="1" applyFill="1" applyBorder="1" applyAlignment="1">
      <alignment horizontal="left" vertical="center" wrapText="1"/>
    </xf>
    <xf numFmtId="0" fontId="2" fillId="17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23" borderId="10" xfId="0" applyFont="1" applyFill="1" applyBorder="1" applyAlignment="1">
      <alignment horizontal="center" vertical="center"/>
    </xf>
    <xf numFmtId="0" fontId="2" fillId="23" borderId="12" xfId="0" applyFont="1" applyFill="1" applyBorder="1" applyAlignment="1">
      <alignment horizontal="center" vertical="center"/>
    </xf>
    <xf numFmtId="0" fontId="2" fillId="23" borderId="1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12" borderId="10" xfId="0" applyFont="1" applyFill="1" applyBorder="1" applyAlignment="1">
      <alignment horizontal="left" vertical="center" wrapText="1"/>
    </xf>
    <xf numFmtId="0" fontId="2" fillId="12" borderId="12" xfId="0" applyFont="1" applyFill="1" applyBorder="1" applyAlignment="1">
      <alignment horizontal="left" vertical="center" wrapText="1"/>
    </xf>
    <xf numFmtId="0" fontId="2" fillId="12" borderId="11" xfId="0" applyFont="1" applyFill="1" applyBorder="1" applyAlignment="1">
      <alignment horizontal="left" vertical="center" wrapText="1"/>
    </xf>
    <xf numFmtId="0" fontId="2" fillId="14" borderId="10" xfId="0" applyFont="1" applyFill="1" applyBorder="1" applyAlignment="1">
      <alignment horizontal="left" vertical="top" wrapText="1"/>
    </xf>
    <xf numFmtId="0" fontId="2" fillId="14" borderId="12" xfId="0" applyFont="1" applyFill="1" applyBorder="1" applyAlignment="1">
      <alignment horizontal="left" vertical="top" wrapText="1"/>
    </xf>
    <xf numFmtId="0" fontId="2" fillId="14" borderId="11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4" borderId="10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horizontal="left" vertical="top" wrapText="1"/>
    </xf>
    <xf numFmtId="0" fontId="3" fillId="23" borderId="10" xfId="0" applyFont="1" applyFill="1" applyBorder="1" applyAlignment="1">
      <alignment horizontal="center" vertical="center"/>
    </xf>
    <xf numFmtId="0" fontId="3" fillId="23" borderId="12" xfId="0" applyFont="1" applyFill="1" applyBorder="1" applyAlignment="1">
      <alignment horizontal="center" vertical="center"/>
    </xf>
    <xf numFmtId="0" fontId="3" fillId="23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2" fillId="14" borderId="10" xfId="0" applyFont="1" applyFill="1" applyBorder="1" applyAlignment="1">
      <alignment horizontal="left" wrapText="1"/>
    </xf>
    <xf numFmtId="0" fontId="2" fillId="14" borderId="12" xfId="0" applyFont="1" applyFill="1" applyBorder="1" applyAlignment="1">
      <alignment horizontal="left" wrapText="1"/>
    </xf>
    <xf numFmtId="0" fontId="2" fillId="14" borderId="11" xfId="0" applyFont="1" applyFill="1" applyBorder="1" applyAlignment="1">
      <alignment horizontal="left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15" borderId="5" xfId="0" applyFont="1" applyFill="1" applyBorder="1" applyAlignment="1">
      <alignment horizontal="left" vertical="center" wrapText="1"/>
    </xf>
    <xf numFmtId="0" fontId="2" fillId="15" borderId="6" xfId="0" applyFont="1" applyFill="1" applyBorder="1" applyAlignment="1">
      <alignment horizontal="left" vertical="center" wrapText="1"/>
    </xf>
    <xf numFmtId="0" fontId="2" fillId="15" borderId="7" xfId="0" applyFont="1" applyFill="1" applyBorder="1" applyAlignment="1">
      <alignment horizontal="left" vertical="center" wrapText="1"/>
    </xf>
    <xf numFmtId="0" fontId="2" fillId="15" borderId="8" xfId="0" applyFont="1" applyFill="1" applyBorder="1" applyAlignment="1">
      <alignment horizontal="left" vertical="center" wrapText="1"/>
    </xf>
    <xf numFmtId="0" fontId="2" fillId="15" borderId="4" xfId="0" applyFont="1" applyFill="1" applyBorder="1" applyAlignment="1">
      <alignment horizontal="left" vertical="center" wrapText="1"/>
    </xf>
    <xf numFmtId="0" fontId="2" fillId="15" borderId="9" xfId="0" applyFont="1" applyFill="1" applyBorder="1" applyAlignment="1">
      <alignment horizontal="left" vertical="center" wrapText="1"/>
    </xf>
    <xf numFmtId="0" fontId="2" fillId="21" borderId="1" xfId="0" applyFont="1" applyFill="1" applyBorder="1" applyAlignment="1">
      <alignment horizontal="center" vertical="center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6DDE8"/>
      <color rgb="FF93CDDD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54429</xdr:colOff>
      <xdr:row>0</xdr:row>
      <xdr:rowOff>0</xdr:rowOff>
    </xdr:from>
    <xdr:to>
      <xdr:col>14</xdr:col>
      <xdr:colOff>477612</xdr:colOff>
      <xdr:row>1</xdr:row>
      <xdr:rowOff>517071</xdr:rowOff>
    </xdr:to>
    <xdr:pic>
      <xdr:nvPicPr>
        <xdr:cNvPr id="2049" name="Picture 1" descr="blanka_wo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8036" y="0"/>
          <a:ext cx="5172076" cy="6803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1638300</xdr:colOff>
      <xdr:row>0</xdr:row>
      <xdr:rowOff>0</xdr:rowOff>
    </xdr:from>
    <xdr:to>
      <xdr:col>8</xdr:col>
      <xdr:colOff>762000</xdr:colOff>
      <xdr:row>0</xdr:row>
      <xdr:rowOff>619124</xdr:rowOff>
    </xdr:to>
    <xdr:pic>
      <xdr:nvPicPr>
        <xdr:cNvPr id="2" name="Picture 1" descr="blanka_wo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14875" y="0"/>
          <a:ext cx="4733925" cy="61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95251</xdr:colOff>
      <xdr:row>0</xdr:row>
      <xdr:rowOff>0</xdr:rowOff>
    </xdr:from>
    <xdr:to>
      <xdr:col>14</xdr:col>
      <xdr:colOff>11258</xdr:colOff>
      <xdr:row>1</xdr:row>
      <xdr:rowOff>285749</xdr:rowOff>
    </xdr:to>
    <xdr:pic>
      <xdr:nvPicPr>
        <xdr:cNvPr id="2" name="Picture 1" descr="blanka_wo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07478" y="0"/>
          <a:ext cx="4808394" cy="4849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Normal="100" workbookViewId="0">
      <pane ySplit="6" topLeftCell="A7" activePane="bottomLeft" state="frozen"/>
      <selection pane="bottomLeft" activeCell="A10" sqref="A10:XFD10"/>
    </sheetView>
  </sheetViews>
  <sheetFormatPr defaultRowHeight="12.75"/>
  <cols>
    <col min="1" max="1" width="12" style="3" customWidth="1"/>
    <col min="2" max="2" width="7.42578125" style="45" customWidth="1"/>
    <col min="3" max="3" width="26" style="3" customWidth="1"/>
    <col min="4" max="4" width="8.28515625" style="3" customWidth="1"/>
    <col min="5" max="5" width="8.5703125" style="3" customWidth="1"/>
    <col min="6" max="6" width="7.140625" style="3" customWidth="1"/>
    <col min="7" max="7" width="8.85546875" style="3" customWidth="1"/>
    <col min="8" max="8" width="7.28515625" style="3" customWidth="1"/>
    <col min="9" max="9" width="8" style="3" customWidth="1"/>
    <col min="10" max="10" width="7.28515625" style="3" customWidth="1"/>
    <col min="11" max="12" width="8.5703125" style="3" customWidth="1"/>
    <col min="13" max="13" width="8.42578125" style="3" customWidth="1"/>
    <col min="14" max="14" width="7.140625" style="3" customWidth="1"/>
    <col min="15" max="15" width="8.42578125" style="3" customWidth="1"/>
    <col min="16" max="16384" width="9.140625" style="3"/>
  </cols>
  <sheetData>
    <row r="1" spans="1:15">
      <c r="A1" s="123" t="s">
        <v>21</v>
      </c>
      <c r="B1" s="123"/>
      <c r="C1" s="123"/>
      <c r="D1" s="123"/>
      <c r="E1" s="123"/>
      <c r="F1" s="46"/>
      <c r="G1" s="47"/>
      <c r="H1" s="47"/>
      <c r="I1" s="47"/>
      <c r="J1" s="47"/>
      <c r="K1" s="47"/>
      <c r="L1" s="47"/>
      <c r="M1" s="46"/>
      <c r="N1" s="46"/>
      <c r="O1" s="46"/>
    </row>
    <row r="2" spans="1:15" ht="41.25" customHeight="1">
      <c r="A2" s="123" t="s">
        <v>311</v>
      </c>
      <c r="B2" s="123"/>
      <c r="C2" s="123"/>
      <c r="D2" s="123"/>
      <c r="E2" s="123"/>
      <c r="F2" s="46"/>
      <c r="G2" s="47"/>
      <c r="H2" s="47"/>
      <c r="I2" s="47"/>
      <c r="J2" s="47"/>
      <c r="K2" s="47"/>
      <c r="L2" s="47"/>
      <c r="M2" s="46"/>
      <c r="N2" s="46"/>
      <c r="O2" s="46"/>
    </row>
    <row r="3" spans="1:15" ht="25.5" customHeight="1">
      <c r="A3" s="126" t="s">
        <v>0</v>
      </c>
      <c r="B3" s="127"/>
      <c r="C3" s="128"/>
      <c r="D3" s="124" t="s">
        <v>242</v>
      </c>
      <c r="E3" s="125"/>
      <c r="F3" s="48"/>
      <c r="G3" s="125" t="s">
        <v>1</v>
      </c>
      <c r="H3" s="125"/>
      <c r="I3" s="125"/>
      <c r="J3" s="125"/>
      <c r="K3" s="125"/>
      <c r="L3" s="125"/>
      <c r="M3" s="124" t="s">
        <v>243</v>
      </c>
      <c r="N3" s="125"/>
      <c r="O3" s="141" t="s">
        <v>7</v>
      </c>
    </row>
    <row r="4" spans="1:15" ht="42" customHeight="1">
      <c r="A4" s="126" t="s">
        <v>8</v>
      </c>
      <c r="B4" s="127"/>
      <c r="C4" s="128"/>
      <c r="D4" s="49" t="s">
        <v>103</v>
      </c>
      <c r="E4" s="49" t="s">
        <v>104</v>
      </c>
      <c r="F4" s="49" t="s">
        <v>2</v>
      </c>
      <c r="G4" s="49" t="s">
        <v>5</v>
      </c>
      <c r="H4" s="49" t="s">
        <v>2</v>
      </c>
      <c r="I4" s="49" t="s">
        <v>3</v>
      </c>
      <c r="J4" s="49" t="s">
        <v>2</v>
      </c>
      <c r="K4" s="49" t="s">
        <v>4</v>
      </c>
      <c r="L4" s="49" t="s">
        <v>2</v>
      </c>
      <c r="M4" s="49" t="s">
        <v>6</v>
      </c>
      <c r="N4" s="49" t="s">
        <v>2</v>
      </c>
      <c r="O4" s="141"/>
    </row>
    <row r="5" spans="1:15">
      <c r="A5" s="142">
        <v>1</v>
      </c>
      <c r="B5" s="143"/>
      <c r="C5" s="144"/>
      <c r="D5" s="5">
        <v>2</v>
      </c>
      <c r="E5" s="5">
        <v>3</v>
      </c>
      <c r="F5" s="5">
        <v>4</v>
      </c>
      <c r="G5" s="7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</row>
    <row r="6" spans="1:15" ht="22.5" customHeight="1">
      <c r="A6" s="26"/>
      <c r="B6" s="145" t="str">
        <f>ПрограмаРеализация!C5</f>
        <v xml:space="preserve">Общо всички приоритетни области </v>
      </c>
      <c r="C6" s="146"/>
      <c r="D6" s="54">
        <f>O6*0.05</f>
        <v>7429.75</v>
      </c>
      <c r="E6" s="54">
        <v>0</v>
      </c>
      <c r="F6" s="54">
        <v>5</v>
      </c>
      <c r="G6" s="54">
        <f>O6*0.15</f>
        <v>22289.25</v>
      </c>
      <c r="H6" s="54">
        <v>15</v>
      </c>
      <c r="I6" s="54">
        <f>O6*0.65</f>
        <v>96586.75</v>
      </c>
      <c r="J6" s="54">
        <v>65</v>
      </c>
      <c r="K6" s="54">
        <f>O6*0.05</f>
        <v>7429.75</v>
      </c>
      <c r="L6" s="54">
        <v>5</v>
      </c>
      <c r="M6" s="54">
        <f>O6*0.1</f>
        <v>14859.5</v>
      </c>
      <c r="N6" s="54">
        <v>10</v>
      </c>
      <c r="O6" s="78">
        <f>ПрограмаРеализация!D5</f>
        <v>148595</v>
      </c>
    </row>
    <row r="7" spans="1:15" ht="26.25" customHeight="1">
      <c r="A7" s="132" t="str">
        <f>ПрограмаРеализация!A6</f>
        <v>ПРИОРИТЕТНА ОБЛАСТ 1. 
УСТОЙЧИВ ИКОНОМИЧЕСКИ РАСТЕЖ И ИНОВАЦИИ</v>
      </c>
      <c r="B7" s="133"/>
      <c r="C7" s="134"/>
      <c r="D7" s="55">
        <f t="shared" ref="D7" si="0">O7*0.05</f>
        <v>2498</v>
      </c>
      <c r="E7" s="55">
        <v>0</v>
      </c>
      <c r="F7" s="55">
        <v>5</v>
      </c>
      <c r="G7" s="55">
        <f t="shared" ref="G7" si="1">O7*0.15</f>
        <v>7494</v>
      </c>
      <c r="H7" s="55">
        <v>15</v>
      </c>
      <c r="I7" s="55">
        <f t="shared" ref="I7" si="2">O7*0.65</f>
        <v>32474</v>
      </c>
      <c r="J7" s="55">
        <v>65</v>
      </c>
      <c r="K7" s="55">
        <f t="shared" ref="K7" si="3">O7*0.05</f>
        <v>2498</v>
      </c>
      <c r="L7" s="55">
        <v>5</v>
      </c>
      <c r="M7" s="55">
        <f t="shared" ref="M7" si="4">O7*0.1</f>
        <v>4996</v>
      </c>
      <c r="N7" s="55">
        <v>10</v>
      </c>
      <c r="O7" s="56">
        <f>ПрограмаРеализация!D8</f>
        <v>49960</v>
      </c>
    </row>
    <row r="8" spans="1:15" ht="63" customHeight="1">
      <c r="A8" s="135" t="str">
        <f>ПрограмаРеализация!A8</f>
        <v xml:space="preserve">Стратегическа цел 1: Реализиране на икономически растеж основан на местния природен, културен и демографски потенциал,  чрез иновации във водещите икономически дейности </v>
      </c>
      <c r="B8" s="136"/>
      <c r="C8" s="137"/>
      <c r="D8" s="59">
        <f t="shared" ref="D8:D16" si="5">O8*0.05</f>
        <v>2498</v>
      </c>
      <c r="E8" s="59">
        <v>0</v>
      </c>
      <c r="F8" s="59">
        <v>5</v>
      </c>
      <c r="G8" s="59">
        <f t="shared" ref="G8:G16" si="6">O8*0.15</f>
        <v>7494</v>
      </c>
      <c r="H8" s="59">
        <v>15</v>
      </c>
      <c r="I8" s="59">
        <f t="shared" ref="I8:I16" si="7">O8*0.65</f>
        <v>32474</v>
      </c>
      <c r="J8" s="59">
        <v>65</v>
      </c>
      <c r="K8" s="59">
        <f t="shared" ref="K8:K16" si="8">O8*0.05</f>
        <v>2498</v>
      </c>
      <c r="L8" s="59">
        <v>5</v>
      </c>
      <c r="M8" s="59">
        <f t="shared" ref="M8:M16" si="9">O8*0.1</f>
        <v>4996</v>
      </c>
      <c r="N8" s="59">
        <v>10</v>
      </c>
      <c r="O8" s="60">
        <f>ПрограмаРеализация!D8</f>
        <v>49960</v>
      </c>
    </row>
    <row r="9" spans="1:15" ht="45" customHeight="1">
      <c r="A9" s="138" t="str">
        <f>ПрограмаРеализация!A9</f>
        <v>Приоритет 1.1. 
Повишаване конкурентоспособността и иновативността на местната икономика.</v>
      </c>
      <c r="B9" s="139"/>
      <c r="C9" s="140"/>
      <c r="D9" s="57">
        <f t="shared" si="5"/>
        <v>1010</v>
      </c>
      <c r="E9" s="57">
        <v>0</v>
      </c>
      <c r="F9" s="57">
        <v>5</v>
      </c>
      <c r="G9" s="57">
        <f t="shared" si="6"/>
        <v>3030</v>
      </c>
      <c r="H9" s="57">
        <v>15</v>
      </c>
      <c r="I9" s="57">
        <f t="shared" si="7"/>
        <v>13130</v>
      </c>
      <c r="J9" s="57">
        <v>65</v>
      </c>
      <c r="K9" s="57">
        <f t="shared" si="8"/>
        <v>1010</v>
      </c>
      <c r="L9" s="57">
        <v>5</v>
      </c>
      <c r="M9" s="57">
        <f t="shared" si="9"/>
        <v>2020</v>
      </c>
      <c r="N9" s="57">
        <v>10</v>
      </c>
      <c r="O9" s="58">
        <f>ПрограмаРеализация!D9</f>
        <v>20200</v>
      </c>
    </row>
    <row r="10" spans="1:15" ht="61.5" customHeight="1">
      <c r="A10" s="129" t="str">
        <f>ПрограмаРеализация!A26</f>
        <v>Приоритет 1.2. 
Създаване на благоприятни условия за привличане на инвестиции. 
Развитие на партньорства.</v>
      </c>
      <c r="B10" s="130"/>
      <c r="C10" s="131"/>
      <c r="D10" s="57">
        <f t="shared" si="5"/>
        <v>604.5</v>
      </c>
      <c r="E10" s="57">
        <v>0</v>
      </c>
      <c r="F10" s="57">
        <v>5</v>
      </c>
      <c r="G10" s="57">
        <f t="shared" si="6"/>
        <v>1813.5</v>
      </c>
      <c r="H10" s="57">
        <v>15</v>
      </c>
      <c r="I10" s="57">
        <f t="shared" si="7"/>
        <v>7858.5</v>
      </c>
      <c r="J10" s="57">
        <v>65</v>
      </c>
      <c r="K10" s="57">
        <f t="shared" si="8"/>
        <v>604.5</v>
      </c>
      <c r="L10" s="57">
        <v>5</v>
      </c>
      <c r="M10" s="57">
        <f t="shared" si="9"/>
        <v>1209</v>
      </c>
      <c r="N10" s="57">
        <v>10</v>
      </c>
      <c r="O10" s="58">
        <f>ПрограмаРеализация!D26</f>
        <v>12090</v>
      </c>
    </row>
    <row r="11" spans="1:15" ht="29.25" customHeight="1">
      <c r="A11" s="129" t="str">
        <f>ПрограмаРеализация!A38</f>
        <v>Приоритет 1.3.
Развитие на устойчив висококачествен регионален туризъм.</v>
      </c>
      <c r="B11" s="130"/>
      <c r="C11" s="131"/>
      <c r="D11" s="57">
        <f t="shared" si="5"/>
        <v>629.5</v>
      </c>
      <c r="E11" s="57">
        <v>0</v>
      </c>
      <c r="F11" s="57">
        <v>5</v>
      </c>
      <c r="G11" s="57">
        <f t="shared" si="6"/>
        <v>1888.5</v>
      </c>
      <c r="H11" s="57">
        <v>15</v>
      </c>
      <c r="I11" s="57">
        <f t="shared" si="7"/>
        <v>8183.5</v>
      </c>
      <c r="J11" s="57">
        <v>65</v>
      </c>
      <c r="K11" s="57">
        <f t="shared" si="8"/>
        <v>629.5</v>
      </c>
      <c r="L11" s="57">
        <v>5</v>
      </c>
      <c r="M11" s="57">
        <f t="shared" si="9"/>
        <v>1259</v>
      </c>
      <c r="N11" s="57">
        <v>10</v>
      </c>
      <c r="O11" s="58">
        <f>ПрограмаРеализация!D38</f>
        <v>12590</v>
      </c>
    </row>
    <row r="12" spans="1:15" ht="67.5" customHeight="1">
      <c r="A12" s="129" t="str">
        <f>ПрограмаРеализация!A57</f>
        <v>Приоритет 1.4. 
Развитие на модерно и конкурентноспособно земеделие</v>
      </c>
      <c r="B12" s="130"/>
      <c r="C12" s="131"/>
      <c r="D12" s="57">
        <f t="shared" si="5"/>
        <v>254</v>
      </c>
      <c r="E12" s="57">
        <v>0</v>
      </c>
      <c r="F12" s="57">
        <v>5</v>
      </c>
      <c r="G12" s="57">
        <f t="shared" si="6"/>
        <v>762</v>
      </c>
      <c r="H12" s="57">
        <v>15</v>
      </c>
      <c r="I12" s="57">
        <f t="shared" si="7"/>
        <v>3302</v>
      </c>
      <c r="J12" s="57">
        <v>65</v>
      </c>
      <c r="K12" s="57">
        <f t="shared" si="8"/>
        <v>254</v>
      </c>
      <c r="L12" s="57">
        <v>5</v>
      </c>
      <c r="M12" s="57">
        <f t="shared" si="9"/>
        <v>508</v>
      </c>
      <c r="N12" s="57">
        <v>10</v>
      </c>
      <c r="O12" s="98">
        <f>ПрограмаРеализация!D57</f>
        <v>5080</v>
      </c>
    </row>
    <row r="13" spans="1:15" ht="29.25" customHeight="1">
      <c r="A13" s="147" t="str">
        <f>ПрограмаРеализация!A70</f>
        <v>ПРИОРИТЕТНА ОБЛАСТ 2. 
ЖИЗНЕН СТАНДАРТ И КАЧЕСТВО НА ЖИВОТ</v>
      </c>
      <c r="B13" s="148"/>
      <c r="C13" s="149"/>
      <c r="D13" s="61">
        <f t="shared" si="5"/>
        <v>1523.5</v>
      </c>
      <c r="E13" s="61">
        <v>0</v>
      </c>
      <c r="F13" s="61">
        <v>5</v>
      </c>
      <c r="G13" s="61">
        <f t="shared" si="6"/>
        <v>4570.5</v>
      </c>
      <c r="H13" s="61">
        <v>15</v>
      </c>
      <c r="I13" s="61">
        <f t="shared" si="7"/>
        <v>19805.5</v>
      </c>
      <c r="J13" s="61">
        <v>65</v>
      </c>
      <c r="K13" s="61">
        <f t="shared" si="8"/>
        <v>1523.5</v>
      </c>
      <c r="L13" s="61">
        <v>5</v>
      </c>
      <c r="M13" s="61">
        <f t="shared" si="9"/>
        <v>3047</v>
      </c>
      <c r="N13" s="61">
        <v>10</v>
      </c>
      <c r="O13" s="51">
        <f>ПрограмаРеализация!D70</f>
        <v>30470</v>
      </c>
    </row>
    <row r="14" spans="1:15" ht="42" customHeight="1">
      <c r="A14" s="150" t="str">
        <f>ПрограмаРеализация!A71</f>
        <v xml:space="preserve">Стратегическа цел 2: 
Подобряване на условията за живот, социалните услуги и личната сигурност </v>
      </c>
      <c r="B14" s="151"/>
      <c r="C14" s="152"/>
      <c r="D14" s="62">
        <f t="shared" si="5"/>
        <v>1523.5</v>
      </c>
      <c r="E14" s="62">
        <v>0</v>
      </c>
      <c r="F14" s="62">
        <v>5</v>
      </c>
      <c r="G14" s="62">
        <f t="shared" si="6"/>
        <v>4570.5</v>
      </c>
      <c r="H14" s="62">
        <v>15</v>
      </c>
      <c r="I14" s="62">
        <f t="shared" si="7"/>
        <v>19805.5</v>
      </c>
      <c r="J14" s="62">
        <v>65</v>
      </c>
      <c r="K14" s="62">
        <f t="shared" si="8"/>
        <v>1523.5</v>
      </c>
      <c r="L14" s="62">
        <v>5</v>
      </c>
      <c r="M14" s="62">
        <f t="shared" si="9"/>
        <v>3047</v>
      </c>
      <c r="N14" s="62">
        <v>10</v>
      </c>
      <c r="O14" s="50">
        <f>ПрограмаРеализация!D71</f>
        <v>30470</v>
      </c>
    </row>
    <row r="15" spans="1:15" ht="44.25" customHeight="1">
      <c r="A15" s="153" t="str">
        <f>ПрограмаРеализация!A72</f>
        <v>Приоритет 2.1. 
Подобряване качеството на образованието и създаване на условия за развитие на младите хора.</v>
      </c>
      <c r="B15" s="154"/>
      <c r="C15" s="155"/>
      <c r="D15" s="53">
        <f t="shared" si="5"/>
        <v>349</v>
      </c>
      <c r="E15" s="53">
        <v>0</v>
      </c>
      <c r="F15" s="53">
        <v>5</v>
      </c>
      <c r="G15" s="53">
        <f t="shared" si="6"/>
        <v>1047</v>
      </c>
      <c r="H15" s="53">
        <v>15</v>
      </c>
      <c r="I15" s="53">
        <f t="shared" si="7"/>
        <v>4537</v>
      </c>
      <c r="J15" s="53">
        <v>65</v>
      </c>
      <c r="K15" s="53">
        <f t="shared" si="8"/>
        <v>349</v>
      </c>
      <c r="L15" s="53">
        <v>5</v>
      </c>
      <c r="M15" s="53">
        <f t="shared" si="9"/>
        <v>698</v>
      </c>
      <c r="N15" s="53">
        <v>10</v>
      </c>
      <c r="O15" s="52">
        <f>ПрограмаРеализация!D72</f>
        <v>6980</v>
      </c>
    </row>
    <row r="16" spans="1:15" ht="59.25" customHeight="1">
      <c r="A16" s="153" t="str">
        <f>ПрограмаРеализация!A86</f>
        <v>Приоритет 2.2. 
Създаване на възможности за трудова заетост, намаляване на бедността и риска от социална изолация.</v>
      </c>
      <c r="B16" s="154"/>
      <c r="C16" s="155"/>
      <c r="D16" s="53">
        <f t="shared" si="5"/>
        <v>597.5</v>
      </c>
      <c r="E16" s="53">
        <v>0</v>
      </c>
      <c r="F16" s="53">
        <v>5</v>
      </c>
      <c r="G16" s="53">
        <f t="shared" si="6"/>
        <v>1792.5</v>
      </c>
      <c r="H16" s="53">
        <v>15</v>
      </c>
      <c r="I16" s="53">
        <f t="shared" si="7"/>
        <v>7767.5</v>
      </c>
      <c r="J16" s="53">
        <v>65</v>
      </c>
      <c r="K16" s="53">
        <f t="shared" si="8"/>
        <v>597.5</v>
      </c>
      <c r="L16" s="53">
        <v>5</v>
      </c>
      <c r="M16" s="53">
        <f t="shared" si="9"/>
        <v>1195</v>
      </c>
      <c r="N16" s="53">
        <v>10</v>
      </c>
      <c r="O16" s="52">
        <f>ПрограмаРеализация!D86</f>
        <v>11950</v>
      </c>
    </row>
    <row r="17" spans="1:15" ht="44.25" customHeight="1">
      <c r="A17" s="165" t="str">
        <f>ПрограмаРеализация!A120</f>
        <v>Приоритет 2.3. 
Повишаване качеството на здравеопазването и подобряване достъпа до обектите на здравната инфраструктура.</v>
      </c>
      <c r="B17" s="166"/>
      <c r="C17" s="167"/>
      <c r="D17" s="53">
        <f t="shared" ref="D17:D19" si="10">O17*0.05</f>
        <v>257.5</v>
      </c>
      <c r="E17" s="53">
        <v>0</v>
      </c>
      <c r="F17" s="53">
        <v>5</v>
      </c>
      <c r="G17" s="53">
        <f t="shared" ref="G17:G19" si="11">O17*0.15</f>
        <v>772.5</v>
      </c>
      <c r="H17" s="53">
        <v>15</v>
      </c>
      <c r="I17" s="53">
        <f t="shared" ref="I17:I19" si="12">O17*0.65</f>
        <v>3347.5</v>
      </c>
      <c r="J17" s="53">
        <v>65</v>
      </c>
      <c r="K17" s="53">
        <f t="shared" ref="K17:K19" si="13">O17*0.05</f>
        <v>257.5</v>
      </c>
      <c r="L17" s="53">
        <v>5</v>
      </c>
      <c r="M17" s="53">
        <f t="shared" ref="M17:M19" si="14">O17*0.1</f>
        <v>515</v>
      </c>
      <c r="N17" s="53">
        <v>10</v>
      </c>
      <c r="O17" s="52">
        <f>ПрограмаРеализация!D120</f>
        <v>5150</v>
      </c>
    </row>
    <row r="18" spans="1:15" ht="45" customHeight="1">
      <c r="A18" s="153" t="str">
        <f>ПрограмаРеализация!A133</f>
        <v xml:space="preserve">Приоритет 2.4. 
Развитие на културата и културните институции. Опазване, популяризиране и развитие на културното наследство. </v>
      </c>
      <c r="B18" s="154"/>
      <c r="C18" s="155"/>
      <c r="D18" s="53">
        <f t="shared" si="10"/>
        <v>280</v>
      </c>
      <c r="E18" s="53">
        <v>0</v>
      </c>
      <c r="F18" s="53">
        <v>5</v>
      </c>
      <c r="G18" s="53">
        <f t="shared" si="11"/>
        <v>840</v>
      </c>
      <c r="H18" s="53">
        <v>15</v>
      </c>
      <c r="I18" s="53">
        <f t="shared" si="12"/>
        <v>3640</v>
      </c>
      <c r="J18" s="53">
        <v>65</v>
      </c>
      <c r="K18" s="53">
        <f t="shared" si="13"/>
        <v>280</v>
      </c>
      <c r="L18" s="53">
        <v>5</v>
      </c>
      <c r="M18" s="53">
        <f t="shared" si="14"/>
        <v>560</v>
      </c>
      <c r="N18" s="53">
        <v>10</v>
      </c>
      <c r="O18" s="52">
        <f>ПрограмаРеализация!D133</f>
        <v>5600</v>
      </c>
    </row>
    <row r="19" spans="1:15" ht="45" customHeight="1">
      <c r="A19" s="165" t="str">
        <f>ПрограмаРеализация!A144</f>
        <v xml:space="preserve">Приоритет 2.5. 
Повишаване на административния капацитет и ефективността на публичните услуги за гражданите и бизнеса </v>
      </c>
      <c r="B19" s="166"/>
      <c r="C19" s="167"/>
      <c r="D19" s="53">
        <f t="shared" si="10"/>
        <v>39.5</v>
      </c>
      <c r="E19" s="53">
        <v>0</v>
      </c>
      <c r="F19" s="53">
        <v>5</v>
      </c>
      <c r="G19" s="53">
        <f t="shared" si="11"/>
        <v>118.5</v>
      </c>
      <c r="H19" s="53">
        <v>15</v>
      </c>
      <c r="I19" s="53">
        <f t="shared" si="12"/>
        <v>513.5</v>
      </c>
      <c r="J19" s="53">
        <v>65</v>
      </c>
      <c r="K19" s="53">
        <f t="shared" si="13"/>
        <v>39.5</v>
      </c>
      <c r="L19" s="53">
        <v>5</v>
      </c>
      <c r="M19" s="53">
        <f t="shared" si="14"/>
        <v>79</v>
      </c>
      <c r="N19" s="53">
        <v>10</v>
      </c>
      <c r="O19" s="52">
        <f>ПрограмаРеализация!D144</f>
        <v>790</v>
      </c>
    </row>
    <row r="20" spans="1:15" ht="26.25" customHeight="1">
      <c r="A20" s="162" t="str">
        <f>ПрограмаРеализация!A150</f>
        <v>ПРИОРИТЕТНА ОБЛАСТ 3. 
ТЕХНИЧЕСКА ИНФРАСТРУКТУРА И ОКОЛНА СРЕДА</v>
      </c>
      <c r="B20" s="163"/>
      <c r="C20" s="164"/>
      <c r="D20" s="65">
        <f>O20*0.05</f>
        <v>3188.25</v>
      </c>
      <c r="E20" s="65">
        <v>0</v>
      </c>
      <c r="F20" s="65">
        <v>5</v>
      </c>
      <c r="G20" s="65">
        <f>O20*0.15</f>
        <v>9564.75</v>
      </c>
      <c r="H20" s="65">
        <v>15</v>
      </c>
      <c r="I20" s="65">
        <f>O20*0.65</f>
        <v>41447.25</v>
      </c>
      <c r="J20" s="65">
        <v>65</v>
      </c>
      <c r="K20" s="65">
        <f>O20*0.05</f>
        <v>3188.25</v>
      </c>
      <c r="L20" s="65">
        <v>5</v>
      </c>
      <c r="M20" s="65">
        <f>O20*0.1</f>
        <v>6376.5</v>
      </c>
      <c r="N20" s="65">
        <v>10</v>
      </c>
      <c r="O20" s="66">
        <f>ПрограмаРеализация!D150</f>
        <v>63765</v>
      </c>
    </row>
    <row r="21" spans="1:15" ht="42" customHeight="1">
      <c r="A21" s="156" t="str">
        <f>ПрограмаРеализация!A151</f>
        <v xml:space="preserve">Стратегическа цел 3: 
Развитие на техническа инфраструктура  водеща до растеж и опазване на околната среда </v>
      </c>
      <c r="B21" s="157"/>
      <c r="C21" s="158"/>
      <c r="D21" s="63">
        <f>O21*0.05</f>
        <v>3188.25</v>
      </c>
      <c r="E21" s="63">
        <v>0</v>
      </c>
      <c r="F21" s="63">
        <v>5</v>
      </c>
      <c r="G21" s="63">
        <f>O21*0.15</f>
        <v>9564.75</v>
      </c>
      <c r="H21" s="63">
        <v>15</v>
      </c>
      <c r="I21" s="63">
        <f>O21*0.65</f>
        <v>41447.25</v>
      </c>
      <c r="J21" s="63">
        <v>65</v>
      </c>
      <c r="K21" s="63">
        <f>O21*0.05</f>
        <v>3188.25</v>
      </c>
      <c r="L21" s="63">
        <v>5</v>
      </c>
      <c r="M21" s="63">
        <f>O21*0.1</f>
        <v>6376.5</v>
      </c>
      <c r="N21" s="63">
        <v>10</v>
      </c>
      <c r="O21" s="64">
        <f>ПрограмаРеализация!D151</f>
        <v>63765</v>
      </c>
    </row>
    <row r="22" spans="1:15" ht="45.75" customHeight="1">
      <c r="A22" s="159" t="str">
        <f>ПрограмаРеализация!A152</f>
        <v>Приоритет 3.1. 
Изграждане на нова и модернизиране на съществуващата техническа инфраструктура.</v>
      </c>
      <c r="B22" s="160"/>
      <c r="C22" s="161"/>
      <c r="D22" s="67">
        <f>O22*0.05</f>
        <v>2672</v>
      </c>
      <c r="E22" s="67">
        <v>0</v>
      </c>
      <c r="F22" s="67">
        <v>5</v>
      </c>
      <c r="G22" s="67">
        <f>O22*0.15</f>
        <v>8016</v>
      </c>
      <c r="H22" s="67">
        <v>15</v>
      </c>
      <c r="I22" s="67">
        <f>O22*0.65</f>
        <v>34736</v>
      </c>
      <c r="J22" s="67">
        <v>65</v>
      </c>
      <c r="K22" s="67">
        <f>O22*0.05</f>
        <v>2672</v>
      </c>
      <c r="L22" s="67">
        <v>5</v>
      </c>
      <c r="M22" s="67">
        <f>O22*0.1</f>
        <v>5344</v>
      </c>
      <c r="N22" s="67">
        <v>10</v>
      </c>
      <c r="O22" s="68">
        <f>ПрограмаРеализация!D152</f>
        <v>53440</v>
      </c>
    </row>
    <row r="23" spans="1:15" ht="46.5" customHeight="1">
      <c r="A23" s="159" t="str">
        <f>ПрограмаРеализация!A185</f>
        <v>Приоритет 3.2. 
Подобряване качествените характеристики на околната среда. Опазване и възстановяване на природните ресурси.</v>
      </c>
      <c r="B23" s="160"/>
      <c r="C23" s="161"/>
      <c r="D23" s="67">
        <f t="shared" ref="D23:D24" si="15">O23*0.05</f>
        <v>300</v>
      </c>
      <c r="E23" s="67">
        <v>0</v>
      </c>
      <c r="F23" s="67">
        <v>5</v>
      </c>
      <c r="G23" s="67">
        <f t="shared" ref="G23:G24" si="16">O23*0.15</f>
        <v>900</v>
      </c>
      <c r="H23" s="67">
        <v>15</v>
      </c>
      <c r="I23" s="67">
        <f t="shared" ref="I23:I24" si="17">O23*0.65</f>
        <v>3900</v>
      </c>
      <c r="J23" s="67">
        <v>65</v>
      </c>
      <c r="K23" s="67">
        <f t="shared" ref="K23:K24" si="18">O23*0.05</f>
        <v>300</v>
      </c>
      <c r="L23" s="67">
        <v>5</v>
      </c>
      <c r="M23" s="67">
        <f t="shared" ref="M23:M24" si="19">O23*0.1</f>
        <v>600</v>
      </c>
      <c r="N23" s="67">
        <v>10</v>
      </c>
      <c r="O23" s="68">
        <f>ПрограмаРеализация!D185</f>
        <v>6000</v>
      </c>
    </row>
    <row r="24" spans="1:15" ht="35.25" customHeight="1">
      <c r="A24" s="159" t="str">
        <f>ПрограмаРеализация!A199</f>
        <v>Приоритет 3.3. 
Повишаване качеството на селищната среда</v>
      </c>
      <c r="B24" s="160"/>
      <c r="C24" s="161"/>
      <c r="D24" s="67">
        <f t="shared" si="15"/>
        <v>216.25</v>
      </c>
      <c r="E24" s="67">
        <v>0</v>
      </c>
      <c r="F24" s="67">
        <v>5</v>
      </c>
      <c r="G24" s="67">
        <f t="shared" si="16"/>
        <v>648.75</v>
      </c>
      <c r="H24" s="67">
        <v>15</v>
      </c>
      <c r="I24" s="67">
        <f t="shared" si="17"/>
        <v>2811.25</v>
      </c>
      <c r="J24" s="67">
        <v>65</v>
      </c>
      <c r="K24" s="67">
        <f t="shared" si="18"/>
        <v>216.25</v>
      </c>
      <c r="L24" s="67">
        <v>5</v>
      </c>
      <c r="M24" s="67">
        <f t="shared" si="19"/>
        <v>432.5</v>
      </c>
      <c r="N24" s="67">
        <v>10</v>
      </c>
      <c r="O24" s="68">
        <f>ПрограмаРеализация!D199</f>
        <v>4325</v>
      </c>
    </row>
    <row r="25" spans="1:15" ht="36" customHeight="1">
      <c r="A25" s="170" t="str">
        <f>ПрограмаРеализация!A211</f>
        <v>ПРИОРИТЕТНА ОБЛАСТ 4. 
ТЕРИТОРИАЛНО СЪТРУДНИЧЕСТВО И СБЛИЖАВАНЕ</v>
      </c>
      <c r="B25" s="171"/>
      <c r="C25" s="172"/>
      <c r="D25" s="69">
        <f>O25*0.05</f>
        <v>220</v>
      </c>
      <c r="E25" s="69">
        <v>0</v>
      </c>
      <c r="F25" s="69">
        <v>5</v>
      </c>
      <c r="G25" s="69">
        <f>O25*0.15</f>
        <v>660</v>
      </c>
      <c r="H25" s="69">
        <v>15</v>
      </c>
      <c r="I25" s="69">
        <f>O25*0.65</f>
        <v>2860</v>
      </c>
      <c r="J25" s="69">
        <v>65</v>
      </c>
      <c r="K25" s="69">
        <f>O25*0.05</f>
        <v>220</v>
      </c>
      <c r="L25" s="69">
        <v>5</v>
      </c>
      <c r="M25" s="69">
        <f>O25*0.1</f>
        <v>440</v>
      </c>
      <c r="N25" s="69">
        <v>10</v>
      </c>
      <c r="O25" s="70">
        <f>ПрограмаРеализация!D211</f>
        <v>4400</v>
      </c>
    </row>
    <row r="26" spans="1:15" ht="32.25" customHeight="1">
      <c r="A26" s="173" t="str">
        <f>ПрограмаРеализация!A212</f>
        <v xml:space="preserve">Стратегическа цел 4: 
Стартиране на териториални инициативи за сближаване </v>
      </c>
      <c r="B26" s="174"/>
      <c r="C26" s="175"/>
      <c r="D26" s="71">
        <f>O26*0.05</f>
        <v>220</v>
      </c>
      <c r="E26" s="71">
        <v>0</v>
      </c>
      <c r="F26" s="71">
        <v>5</v>
      </c>
      <c r="G26" s="71">
        <f>O26*0.15</f>
        <v>660</v>
      </c>
      <c r="H26" s="71">
        <v>15</v>
      </c>
      <c r="I26" s="71">
        <f>O26*0.65</f>
        <v>2860</v>
      </c>
      <c r="J26" s="71">
        <v>65</v>
      </c>
      <c r="K26" s="71">
        <f>O26*0.05</f>
        <v>220</v>
      </c>
      <c r="L26" s="71">
        <v>5</v>
      </c>
      <c r="M26" s="71">
        <f>O26*0.1</f>
        <v>440</v>
      </c>
      <c r="N26" s="71">
        <v>10</v>
      </c>
      <c r="O26" s="72">
        <f>ПрограмаРеализация!D212</f>
        <v>4400</v>
      </c>
    </row>
    <row r="27" spans="1:15" ht="27.75" customHeight="1">
      <c r="A27" s="176" t="str">
        <f>ПрограмаРеализация!A213</f>
        <v>Приоритет 4.1. 
Териториално сътрудничество в устойчиви транспортни системи</v>
      </c>
      <c r="B27" s="177"/>
      <c r="C27" s="178"/>
      <c r="D27" s="73">
        <f>O27*0.05</f>
        <v>100</v>
      </c>
      <c r="E27" s="73">
        <v>0</v>
      </c>
      <c r="F27" s="73">
        <v>5</v>
      </c>
      <c r="G27" s="73">
        <f>O27*0.15</f>
        <v>300</v>
      </c>
      <c r="H27" s="73">
        <v>15</v>
      </c>
      <c r="I27" s="73">
        <f>O27*0.65</f>
        <v>1300</v>
      </c>
      <c r="J27" s="73">
        <v>65</v>
      </c>
      <c r="K27" s="73">
        <f>O27*0.05</f>
        <v>100</v>
      </c>
      <c r="L27" s="73">
        <v>5</v>
      </c>
      <c r="M27" s="73">
        <f>O27*0.1</f>
        <v>200</v>
      </c>
      <c r="N27" s="73">
        <v>10</v>
      </c>
      <c r="O27" s="74">
        <f>ПрограмаРеализация!D213</f>
        <v>2000</v>
      </c>
    </row>
    <row r="28" spans="1:15" ht="0.75" hidden="1" customHeight="1">
      <c r="A28" s="179"/>
      <c r="B28" s="180"/>
      <c r="C28" s="181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4">
        <f>ПрограмаРеализация!D214</f>
        <v>2000</v>
      </c>
    </row>
    <row r="29" spans="1:15" ht="51" hidden="1" customHeight="1">
      <c r="A29" s="182"/>
      <c r="B29" s="183"/>
      <c r="C29" s="184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4">
        <f>ПрограмаРеализация!D215</f>
        <v>2000</v>
      </c>
    </row>
    <row r="30" spans="1:15" ht="13.5" hidden="1">
      <c r="A30" s="29"/>
      <c r="B30" s="15"/>
      <c r="C30" s="29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4">
        <f>ПрограмаРеализация!D216</f>
        <v>2000</v>
      </c>
    </row>
    <row r="31" spans="1:15" ht="45.75" hidden="1" customHeight="1">
      <c r="A31" s="179"/>
      <c r="B31" s="180"/>
      <c r="C31" s="181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4">
        <f>ПрограмаРеализация!D218</f>
        <v>600</v>
      </c>
    </row>
    <row r="32" spans="1:15" ht="55.5" hidden="1" customHeight="1">
      <c r="A32" s="182"/>
      <c r="B32" s="183"/>
      <c r="C32" s="184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4">
        <f>ПрограмаРеализация!D219</f>
        <v>600</v>
      </c>
    </row>
    <row r="33" spans="1:15" ht="13.5" hidden="1">
      <c r="A33" s="29"/>
      <c r="B33" s="15"/>
      <c r="C33" s="29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4">
        <f>ПрограмаРеализация!D220</f>
        <v>300</v>
      </c>
    </row>
    <row r="34" spans="1:15" ht="13.5" hidden="1">
      <c r="A34" s="29"/>
      <c r="B34" s="15"/>
      <c r="C34" s="21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4">
        <f>ПрограмаРеализация!D221</f>
        <v>300</v>
      </c>
    </row>
    <row r="35" spans="1:15" ht="49.5" customHeight="1">
      <c r="A35" s="168" t="str">
        <f>ПрограмаРеализация!A217</f>
        <v>Приоритет 4.2. 
Териториално сътрудничество в сферата на приоритетни икономически дейности.</v>
      </c>
      <c r="B35" s="168"/>
      <c r="C35" s="168"/>
      <c r="D35" s="73">
        <f>O35*0.05</f>
        <v>30</v>
      </c>
      <c r="E35" s="73">
        <v>0</v>
      </c>
      <c r="F35" s="73">
        <v>5</v>
      </c>
      <c r="G35" s="73">
        <f>O35*0.15</f>
        <v>90</v>
      </c>
      <c r="H35" s="73">
        <v>15</v>
      </c>
      <c r="I35" s="73">
        <f>O35*0.65</f>
        <v>390</v>
      </c>
      <c r="J35" s="73">
        <v>65</v>
      </c>
      <c r="K35" s="73">
        <f>O35*0.05</f>
        <v>30</v>
      </c>
      <c r="L35" s="73">
        <v>5</v>
      </c>
      <c r="M35" s="73">
        <f>O35*0.1</f>
        <v>60</v>
      </c>
      <c r="N35" s="73">
        <v>10</v>
      </c>
      <c r="O35" s="74">
        <f>ПрограмаРеализация!D217</f>
        <v>600</v>
      </c>
    </row>
    <row r="36" spans="1:15" ht="44.25" customHeight="1">
      <c r="A36" s="168" t="str">
        <f>ПрограмаРеализация!A222</f>
        <v>Приоритет 4.3. 
Териториално сътрудничество на институционално ниво /регионални инициативи.</v>
      </c>
      <c r="B36" s="168"/>
      <c r="C36" s="168"/>
      <c r="D36" s="73">
        <f t="shared" ref="D36" si="20">O36*0.05</f>
        <v>90</v>
      </c>
      <c r="E36" s="73">
        <v>0</v>
      </c>
      <c r="F36" s="73">
        <v>5</v>
      </c>
      <c r="G36" s="73">
        <f t="shared" ref="G36" si="21">O36*0.15</f>
        <v>270</v>
      </c>
      <c r="H36" s="73">
        <v>15</v>
      </c>
      <c r="I36" s="73">
        <f t="shared" ref="I36" si="22">O36*0.65</f>
        <v>1170</v>
      </c>
      <c r="J36" s="73">
        <v>65</v>
      </c>
      <c r="K36" s="73">
        <f t="shared" ref="K36" si="23">O36*0.05</f>
        <v>90</v>
      </c>
      <c r="L36" s="73">
        <v>5</v>
      </c>
      <c r="M36" s="73">
        <f t="shared" ref="M36" si="24">O36*0.1</f>
        <v>180</v>
      </c>
      <c r="N36" s="73">
        <v>10</v>
      </c>
      <c r="O36" s="74">
        <f>ПрограмаРеализация!D222</f>
        <v>1800</v>
      </c>
    </row>
    <row r="37" spans="1:15">
      <c r="A37" s="169"/>
      <c r="B37" s="169"/>
      <c r="C37" s="169"/>
    </row>
  </sheetData>
  <mergeCells count="38">
    <mergeCell ref="A36:C36"/>
    <mergeCell ref="A37:C37"/>
    <mergeCell ref="A23:C23"/>
    <mergeCell ref="A25:C25"/>
    <mergeCell ref="A26:C26"/>
    <mergeCell ref="A27:C27"/>
    <mergeCell ref="A24:C24"/>
    <mergeCell ref="A35:C35"/>
    <mergeCell ref="A28:C28"/>
    <mergeCell ref="A29:C29"/>
    <mergeCell ref="A31:C31"/>
    <mergeCell ref="A32:C32"/>
    <mergeCell ref="A21:C21"/>
    <mergeCell ref="A22:C22"/>
    <mergeCell ref="A20:C20"/>
    <mergeCell ref="A16:C16"/>
    <mergeCell ref="A17:C17"/>
    <mergeCell ref="A18:C18"/>
    <mergeCell ref="A19:C19"/>
    <mergeCell ref="A13:C13"/>
    <mergeCell ref="A14:C14"/>
    <mergeCell ref="A15:C15"/>
    <mergeCell ref="A11:C11"/>
    <mergeCell ref="A12:C12"/>
    <mergeCell ref="A10:C10"/>
    <mergeCell ref="A7:C7"/>
    <mergeCell ref="A8:C8"/>
    <mergeCell ref="A9:C9"/>
    <mergeCell ref="O3:O4"/>
    <mergeCell ref="A4:C4"/>
    <mergeCell ref="A5:C5"/>
    <mergeCell ref="B6:C6"/>
    <mergeCell ref="A2:E2"/>
    <mergeCell ref="D3:E3"/>
    <mergeCell ref="A1:E1"/>
    <mergeCell ref="G3:L3"/>
    <mergeCell ref="M3:N3"/>
    <mergeCell ref="A3:C3"/>
  </mergeCells>
  <pageMargins left="0.31496062992125984" right="0.11811023622047245" top="0.74803149606299213" bottom="0.74803149606299213" header="0.31496062992125984" footer="0.31496062992125984"/>
  <pageSetup paperSize="9" orientation="landscape" r:id="rId1"/>
  <headerFooter>
    <oddFooter>&amp;C&amp;"Arial Narrow,Курсив"&amp;8“Проектът се осъществява с финансовата подкрепа на Оперативна
програма “Административен капацитет”, съфинансирана от Европейския съюз
чрез Европейския социален фонд.”&amp;R&amp;P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zoomScaleNormal="100" workbookViewId="0">
      <pane ySplit="4" topLeftCell="A5" activePane="bottomLeft" state="frozen"/>
      <selection pane="bottomLeft" activeCell="D96" sqref="D96"/>
    </sheetView>
  </sheetViews>
  <sheetFormatPr defaultRowHeight="13.5"/>
  <cols>
    <col min="1" max="1" width="32.85546875" style="84" customWidth="1"/>
    <col min="2" max="2" width="4" style="83" customWidth="1"/>
    <col min="3" max="3" width="11.28515625" style="83" customWidth="1"/>
    <col min="4" max="4" width="28.5703125" style="85" customWidth="1"/>
    <col min="5" max="5" width="13.85546875" style="83" customWidth="1"/>
    <col min="6" max="6" width="17.7109375" style="83" customWidth="1"/>
    <col min="7" max="7" width="12.42578125" style="83" customWidth="1"/>
    <col min="8" max="9" width="10.5703125" style="83" customWidth="1"/>
    <col min="10" max="16384" width="9.140625" style="83"/>
  </cols>
  <sheetData>
    <row r="1" spans="1:9" ht="57.75" customHeight="1">
      <c r="A1" s="188" t="s">
        <v>312</v>
      </c>
      <c r="B1" s="189"/>
      <c r="C1" s="189"/>
      <c r="D1" s="79"/>
      <c r="E1" s="82"/>
      <c r="F1" s="82"/>
      <c r="G1" s="82"/>
      <c r="H1" s="82"/>
      <c r="I1" s="82"/>
    </row>
    <row r="2" spans="1:9" ht="29.25" customHeight="1">
      <c r="A2" s="185" t="s">
        <v>9</v>
      </c>
      <c r="B2" s="186"/>
      <c r="C2" s="187"/>
      <c r="D2" s="86" t="s">
        <v>10</v>
      </c>
      <c r="E2" s="86" t="s">
        <v>11</v>
      </c>
      <c r="F2" s="87" t="s">
        <v>12</v>
      </c>
      <c r="G2" s="87" t="s">
        <v>15</v>
      </c>
      <c r="H2" s="87" t="s">
        <v>14</v>
      </c>
      <c r="I2" s="87" t="s">
        <v>13</v>
      </c>
    </row>
    <row r="3" spans="1:9">
      <c r="A3" s="185">
        <v>1</v>
      </c>
      <c r="B3" s="186"/>
      <c r="C3" s="187"/>
      <c r="D3" s="86">
        <v>2</v>
      </c>
      <c r="E3" s="86">
        <v>3</v>
      </c>
      <c r="F3" s="86">
        <v>4</v>
      </c>
      <c r="G3" s="86">
        <v>5</v>
      </c>
      <c r="H3" s="86">
        <v>6</v>
      </c>
      <c r="I3" s="86">
        <v>7</v>
      </c>
    </row>
    <row r="4" spans="1:9" ht="56.25" customHeight="1">
      <c r="A4" s="208" t="s">
        <v>244</v>
      </c>
      <c r="B4" s="209"/>
      <c r="C4" s="210"/>
      <c r="D4" s="88" t="s">
        <v>16</v>
      </c>
      <c r="E4" s="88" t="s">
        <v>17</v>
      </c>
      <c r="F4" s="89" t="s">
        <v>310</v>
      </c>
      <c r="G4" s="89" t="s">
        <v>18</v>
      </c>
      <c r="H4" s="89" t="s">
        <v>20</v>
      </c>
      <c r="I4" s="89" t="s">
        <v>19</v>
      </c>
    </row>
    <row r="5" spans="1:9" ht="46.5" customHeight="1">
      <c r="A5" s="193" t="str">
        <f>ПрограмаРеализация!A9</f>
        <v>Приоритет 1.1. 
Повишаване конкурентоспособността и иновативността на местната икономика.</v>
      </c>
      <c r="B5" s="194"/>
      <c r="C5" s="195"/>
      <c r="D5" s="81" t="s">
        <v>247</v>
      </c>
      <c r="E5" s="14" t="s">
        <v>309</v>
      </c>
      <c r="F5" s="14" t="s">
        <v>308</v>
      </c>
      <c r="G5" s="14" t="s">
        <v>245</v>
      </c>
      <c r="H5" s="4"/>
      <c r="I5" s="4"/>
    </row>
    <row r="6" spans="1:9" ht="63.75" customHeight="1">
      <c r="A6" s="190" t="str">
        <f>ПрограмаРеализация!A10</f>
        <v xml:space="preserve">Специфична цел 1.1.1: 
Създаване на иновативна среда подкрепяща предприемаческите инициативи в община Лом </v>
      </c>
      <c r="B6" s="191"/>
      <c r="C6" s="192"/>
      <c r="D6" s="81" t="s">
        <v>431</v>
      </c>
      <c r="E6" s="14" t="s">
        <v>309</v>
      </c>
      <c r="F6" s="14" t="s">
        <v>308</v>
      </c>
      <c r="G6" s="14" t="s">
        <v>245</v>
      </c>
      <c r="H6" s="4"/>
      <c r="I6" s="4"/>
    </row>
    <row r="7" spans="1:9" ht="54.75" customHeight="1">
      <c r="A7" s="182" t="str">
        <f>ПрограмаРеализация!A11</f>
        <v>Мярка 1.1.1.1.: Подкрепа за инициативи, включително на СГО, насочени към обучения, преквалификация, разпространение на добри практики и информация сред предприемачите и работната сила от община Лом;</v>
      </c>
      <c r="B7" s="183"/>
      <c r="C7" s="184"/>
      <c r="D7" s="81" t="s">
        <v>248</v>
      </c>
      <c r="E7" s="14" t="s">
        <v>309</v>
      </c>
      <c r="F7" s="14" t="s">
        <v>308</v>
      </c>
      <c r="G7" s="14" t="s">
        <v>245</v>
      </c>
      <c r="H7" s="4"/>
      <c r="I7" s="4"/>
    </row>
    <row r="8" spans="1:9" ht="46.5" customHeight="1">
      <c r="A8" s="182" t="str">
        <f>ПрограмаРеализация!A17</f>
        <v>Мярка 1.1.1.2.: Подкрепа за инициативи , вкл. на СГО насочени към опазването на околната среда, културното наследство и традициите в населените места от община Лом</v>
      </c>
      <c r="B8" s="183"/>
      <c r="C8" s="184"/>
      <c r="D8" s="81" t="s">
        <v>257</v>
      </c>
      <c r="E8" s="14" t="s">
        <v>309</v>
      </c>
      <c r="F8" s="14" t="s">
        <v>308</v>
      </c>
      <c r="G8" s="14" t="s">
        <v>245</v>
      </c>
      <c r="H8" s="4"/>
      <c r="I8" s="4"/>
    </row>
    <row r="9" spans="1:9" ht="47.25" customHeight="1">
      <c r="A9" s="182" t="str">
        <f>ПрограмаРеализация!A20</f>
        <v>Мярка 1.1.1.3.: Създаване на индустриални зони и/или логистични паркове в община Лом</v>
      </c>
      <c r="B9" s="183"/>
      <c r="C9" s="184"/>
      <c r="D9" s="81" t="s">
        <v>432</v>
      </c>
      <c r="E9" s="14" t="s">
        <v>309</v>
      </c>
      <c r="F9" s="14" t="s">
        <v>308</v>
      </c>
      <c r="G9" s="14" t="s">
        <v>245</v>
      </c>
      <c r="H9" s="4"/>
      <c r="I9" s="4"/>
    </row>
    <row r="10" spans="1:9" ht="45" customHeight="1">
      <c r="A10" s="129" t="str">
        <f>ПрограмаРеализация!A26</f>
        <v>Приоритет 1.2. 
Създаване на благоприятни условия за привличане на инвестиции. 
Развитие на партньорства.</v>
      </c>
      <c r="B10" s="130"/>
      <c r="C10" s="131"/>
      <c r="D10" s="81" t="s">
        <v>258</v>
      </c>
      <c r="E10" s="14" t="s">
        <v>309</v>
      </c>
      <c r="F10" s="14" t="s">
        <v>308</v>
      </c>
      <c r="G10" s="14" t="s">
        <v>245</v>
      </c>
      <c r="H10" s="4"/>
      <c r="I10" s="4"/>
    </row>
    <row r="11" spans="1:9" ht="81.75" customHeight="1">
      <c r="A11" s="190" t="str">
        <f>ПрограмаРеализация!A27</f>
        <v xml:space="preserve">Специфична цел 1.2.1: 
Подобряване на административните услуги за бизнеса и реализиране на успешни партньорства </v>
      </c>
      <c r="B11" s="191"/>
      <c r="C11" s="192"/>
      <c r="D11" s="81" t="s">
        <v>433</v>
      </c>
      <c r="E11" s="14" t="s">
        <v>309</v>
      </c>
      <c r="F11" s="14" t="s">
        <v>308</v>
      </c>
      <c r="G11" s="14" t="s">
        <v>245</v>
      </c>
      <c r="H11" s="4"/>
      <c r="I11" s="4"/>
    </row>
    <row r="12" spans="1:9" ht="73.5" customHeight="1">
      <c r="A12" s="182" t="str">
        <f>ПрограмаРеализация!A28</f>
        <v>Мярка 1.2.1.1.: 
Създаване на експертен екип към община Лом в подкрепа на местната администрация при реализирането на проекти с инвестиционен характер;</v>
      </c>
      <c r="B12" s="183"/>
      <c r="C12" s="184"/>
      <c r="D12" s="81" t="s">
        <v>434</v>
      </c>
      <c r="E12" s="14" t="s">
        <v>309</v>
      </c>
      <c r="F12" s="14" t="s">
        <v>308</v>
      </c>
      <c r="G12" s="14" t="s">
        <v>245</v>
      </c>
      <c r="H12" s="14">
        <v>10</v>
      </c>
      <c r="I12" s="14">
        <v>16</v>
      </c>
    </row>
    <row r="13" spans="1:9" ht="71.25" customHeight="1">
      <c r="A13" s="182" t="str">
        <f>ПрограмаРеализация!A32</f>
        <v xml:space="preserve">Мярка 1.2.1.2.: 
Реализиране на партньорства с ВУЗ в областта на изследванията на иновативни аквакултури, земеделски продукти, ВЕИ и биомаса. </v>
      </c>
      <c r="B13" s="183"/>
      <c r="C13" s="184"/>
      <c r="D13" s="81" t="s">
        <v>259</v>
      </c>
      <c r="E13" s="14" t="s">
        <v>309</v>
      </c>
      <c r="F13" s="14" t="s">
        <v>308</v>
      </c>
      <c r="G13" s="14" t="s">
        <v>245</v>
      </c>
      <c r="H13" s="4"/>
      <c r="I13" s="4"/>
    </row>
    <row r="14" spans="1:9" ht="67.5" customHeight="1">
      <c r="A14" s="182" t="str">
        <f>ПрограмаРеализация!A35</f>
        <v>Мярка 1.2.1.3.: 
Реализиране на инициативи и партньорства със СГО подкрепящи комуникацията с организации на инвеститори и работодатели</v>
      </c>
      <c r="B14" s="183"/>
      <c r="C14" s="184"/>
      <c r="D14" s="81" t="s">
        <v>437</v>
      </c>
      <c r="E14" s="14" t="s">
        <v>309</v>
      </c>
      <c r="F14" s="14" t="s">
        <v>308</v>
      </c>
      <c r="G14" s="14" t="s">
        <v>245</v>
      </c>
      <c r="H14" s="4"/>
      <c r="I14" s="4"/>
    </row>
    <row r="15" spans="1:9" ht="36" customHeight="1">
      <c r="A15" s="129" t="str">
        <f>ПрограмаРеализация!A38</f>
        <v>Приоритет 1.3.
Развитие на устойчив висококачествен регионален туризъм.</v>
      </c>
      <c r="B15" s="130"/>
      <c r="C15" s="131"/>
      <c r="D15" s="81" t="s">
        <v>260</v>
      </c>
      <c r="E15" s="14" t="s">
        <v>309</v>
      </c>
      <c r="F15" s="14" t="s">
        <v>308</v>
      </c>
      <c r="G15" s="14" t="s">
        <v>245</v>
      </c>
      <c r="H15" s="4"/>
      <c r="I15" s="4"/>
    </row>
    <row r="16" spans="1:9" ht="45" customHeight="1">
      <c r="A16" s="190" t="str">
        <f>ПрограмаРеализация!A39</f>
        <v xml:space="preserve">Специфична цел 1.3.1: 
Оползотворяване на съществуващият потенциал за алтернативни форми на туризъм </v>
      </c>
      <c r="B16" s="191"/>
      <c r="C16" s="192"/>
      <c r="D16" s="81" t="s">
        <v>249</v>
      </c>
      <c r="E16" s="14" t="s">
        <v>309</v>
      </c>
      <c r="F16" s="14" t="s">
        <v>308</v>
      </c>
      <c r="G16" s="14" t="s">
        <v>245</v>
      </c>
      <c r="H16" s="4"/>
      <c r="I16" s="4"/>
    </row>
    <row r="17" spans="1:9" ht="57" customHeight="1">
      <c r="A17" s="182" t="str">
        <f>ПрограмаРеализация!A40</f>
        <v>Мярка 1.3.1.1.: 
Подкрепа за проекти създаващи условия за включване в туристически маршрути на защитени и културни обекти на територията на община Лом</v>
      </c>
      <c r="B17" s="183"/>
      <c r="C17" s="184"/>
      <c r="D17" s="81" t="s">
        <v>438</v>
      </c>
      <c r="E17" s="14" t="s">
        <v>309</v>
      </c>
      <c r="F17" s="14" t="s">
        <v>308</v>
      </c>
      <c r="G17" s="14" t="s">
        <v>245</v>
      </c>
      <c r="H17" s="4"/>
      <c r="I17" s="4"/>
    </row>
    <row r="18" spans="1:9" ht="57.75" customHeight="1">
      <c r="A18" s="182" t="str">
        <f>ПрограмаРеализация!A45</f>
        <v xml:space="preserve">Мярка 1.3.1.2.: 
Подкрепа на инициативи за обновление и добавяне на стойност към природни и културни обекти на територията на община Лом с туристическа значимост </v>
      </c>
      <c r="B18" s="183"/>
      <c r="C18" s="184"/>
      <c r="D18" s="81" t="s">
        <v>250</v>
      </c>
      <c r="E18" s="14" t="s">
        <v>309</v>
      </c>
      <c r="F18" s="14" t="s">
        <v>308</v>
      </c>
      <c r="G18" s="14" t="s">
        <v>245</v>
      </c>
      <c r="H18" s="4"/>
      <c r="I18" s="4"/>
    </row>
    <row r="19" spans="1:9" ht="41.25" customHeight="1">
      <c r="A19" s="182" t="str">
        <f>ПрограмаРеализация!A52</f>
        <v xml:space="preserve">Мярка 1.3.1.3.: 
Реализиране на публично-частни партньорства с цел създаване на туристически атракциони и анимации с висока добавена стойност </v>
      </c>
      <c r="B19" s="183"/>
      <c r="C19" s="184"/>
      <c r="D19" s="81" t="s">
        <v>251</v>
      </c>
      <c r="E19" s="14" t="s">
        <v>309</v>
      </c>
      <c r="F19" s="14" t="s">
        <v>308</v>
      </c>
      <c r="G19" s="14" t="s">
        <v>245</v>
      </c>
      <c r="H19" s="4"/>
      <c r="I19" s="4"/>
    </row>
    <row r="20" spans="1:9" ht="43.5" customHeight="1">
      <c r="A20" s="182" t="str">
        <f>ПрограмаРеализация!A55</f>
        <v xml:space="preserve">Мярка 1.3.1.4.:
Подкрепа на инициативи и проекти водещи до подобряване на достъпа до информация за туристическото предлагане в общината </v>
      </c>
      <c r="B20" s="183"/>
      <c r="C20" s="184"/>
      <c r="D20" s="81" t="s">
        <v>439</v>
      </c>
      <c r="E20" s="14" t="s">
        <v>309</v>
      </c>
      <c r="F20" s="14" t="s">
        <v>308</v>
      </c>
      <c r="G20" s="14" t="s">
        <v>245</v>
      </c>
      <c r="H20" s="4"/>
      <c r="I20" s="4"/>
    </row>
    <row r="21" spans="1:9" ht="45" customHeight="1">
      <c r="A21" s="129" t="str">
        <f>ПрограмаРеализация!A57</f>
        <v>Приоритет 1.4. 
Развитие на модерно и конкурентноспособно земеделие</v>
      </c>
      <c r="B21" s="130"/>
      <c r="C21" s="131"/>
      <c r="D21" s="81" t="s">
        <v>440</v>
      </c>
      <c r="E21" s="14" t="s">
        <v>309</v>
      </c>
      <c r="F21" s="14" t="s">
        <v>308</v>
      </c>
      <c r="G21" s="14" t="s">
        <v>245</v>
      </c>
      <c r="H21" s="4"/>
      <c r="I21" s="4"/>
    </row>
    <row r="22" spans="1:9" ht="31.5" customHeight="1">
      <c r="A22" s="182" t="str">
        <f>ПрограмаРеализация!A58</f>
        <v xml:space="preserve">Специфична цел 1.4.1:
Повишаване на добавената стойност от земеделските и горски продукти </v>
      </c>
      <c r="B22" s="183"/>
      <c r="C22" s="184"/>
      <c r="D22" s="81" t="s">
        <v>252</v>
      </c>
      <c r="E22" s="14" t="s">
        <v>309</v>
      </c>
      <c r="F22" s="14" t="s">
        <v>308</v>
      </c>
      <c r="G22" s="14" t="s">
        <v>245</v>
      </c>
      <c r="H22" s="4"/>
      <c r="I22" s="4"/>
    </row>
    <row r="23" spans="1:9" ht="45" customHeight="1">
      <c r="A23" s="182" t="str">
        <f>ПрограмаРеализация!A59</f>
        <v xml:space="preserve">Мярка 1.4.1.1.: 
Подкрепа на инициативи и проекти подобряващи средата на пазарно предлагане на земеделски и животински продукти  </v>
      </c>
      <c r="B23" s="183"/>
      <c r="C23" s="184"/>
      <c r="D23" s="81" t="s">
        <v>441</v>
      </c>
      <c r="E23" s="14" t="s">
        <v>309</v>
      </c>
      <c r="F23" s="14" t="s">
        <v>308</v>
      </c>
      <c r="G23" s="14" t="s">
        <v>245</v>
      </c>
      <c r="H23" s="4"/>
      <c r="I23" s="4"/>
    </row>
    <row r="24" spans="1:9" ht="57" customHeight="1">
      <c r="A24" s="182" t="str">
        <f>ПрограмаРеализация!A62</f>
        <v xml:space="preserve">Мярка 1.4.1.2.: 
Подкрепа за проекти оптимизиращи земеползването в нископродуктивни терени, 
чрез залесяване и други лесоустройствени мероприятия. </v>
      </c>
      <c r="B24" s="183"/>
      <c r="C24" s="184"/>
      <c r="D24" s="81" t="s">
        <v>256</v>
      </c>
      <c r="E24" s="14" t="s">
        <v>309</v>
      </c>
      <c r="F24" s="14" t="s">
        <v>308</v>
      </c>
      <c r="G24" s="14" t="s">
        <v>245</v>
      </c>
      <c r="H24" s="4"/>
      <c r="I24" s="4"/>
    </row>
    <row r="25" spans="1:9" ht="57.75" customHeight="1">
      <c r="A25" s="182" t="str">
        <f>ПрограмаРеализация!A64</f>
        <v xml:space="preserve">Мярка 1.4.1.3.: 
Подкрепа за проекти насочени към развитие на оранжерийно зеленчукопроизводство, трайни насаждения и култури с нови приложения. </v>
      </c>
      <c r="B25" s="183"/>
      <c r="C25" s="184"/>
      <c r="D25" s="81" t="s">
        <v>253</v>
      </c>
      <c r="E25" s="14" t="s">
        <v>309</v>
      </c>
      <c r="F25" s="14" t="s">
        <v>308</v>
      </c>
      <c r="G25" s="14" t="s">
        <v>245</v>
      </c>
      <c r="H25" s="4"/>
      <c r="I25" s="4"/>
    </row>
    <row r="26" spans="1:9" ht="42.75" customHeight="1">
      <c r="A26" s="182" t="str">
        <f>ПрограмаРеализация!A66</f>
        <v xml:space="preserve">Мярка 1.4.1.4.: 
Подкрепа за проекти повишаващи модернизацията на земеделските стопанства </v>
      </c>
      <c r="B26" s="183"/>
      <c r="C26" s="184"/>
      <c r="D26" s="81" t="s">
        <v>254</v>
      </c>
      <c r="E26" s="14" t="s">
        <v>309</v>
      </c>
      <c r="F26" s="14" t="s">
        <v>308</v>
      </c>
      <c r="G26" s="14" t="s">
        <v>245</v>
      </c>
      <c r="H26" s="4"/>
      <c r="I26" s="4"/>
    </row>
    <row r="27" spans="1:9" ht="45" customHeight="1">
      <c r="A27" s="182" t="str">
        <f>ПрограмаРеализация!A68</f>
        <v xml:space="preserve">Мярка 1.4.1.5.: 
Подкрепа на инициативи на СГО и земеделски организации насочени към трансфер на технологии и „ноу-хау” в областта на биологичното земеделие </v>
      </c>
      <c r="B27" s="183"/>
      <c r="C27" s="184"/>
      <c r="D27" s="81" t="s">
        <v>255</v>
      </c>
      <c r="E27" s="14" t="s">
        <v>309</v>
      </c>
      <c r="F27" s="14" t="s">
        <v>308</v>
      </c>
      <c r="G27" s="14" t="s">
        <v>245</v>
      </c>
      <c r="H27" s="4"/>
      <c r="I27" s="4"/>
    </row>
    <row r="28" spans="1:9" ht="43.5" customHeight="1">
      <c r="A28" s="153" t="str">
        <f>ПрограмаРеализация!A72</f>
        <v>Приоритет 2.1. 
Подобряване качеството на образованието и създаване на условия за развитие на младите хора.</v>
      </c>
      <c r="B28" s="154"/>
      <c r="C28" s="155"/>
      <c r="D28" s="81" t="s">
        <v>435</v>
      </c>
      <c r="E28" s="14" t="s">
        <v>309</v>
      </c>
      <c r="F28" s="14" t="s">
        <v>308</v>
      </c>
      <c r="G28" s="14" t="s">
        <v>245</v>
      </c>
      <c r="H28" s="4"/>
      <c r="I28" s="4"/>
    </row>
    <row r="29" spans="1:9" ht="39.75" customHeight="1">
      <c r="A29" s="196" t="str">
        <f>ПрограмаРеализация!A73</f>
        <v>Специфична цел 2.1.1: 
Модернизиране на общинската образователна инфраструктура</v>
      </c>
      <c r="B29" s="197"/>
      <c r="C29" s="198"/>
      <c r="D29" s="81" t="s">
        <v>261</v>
      </c>
      <c r="E29" s="14" t="s">
        <v>309</v>
      </c>
      <c r="F29" s="14" t="s">
        <v>308</v>
      </c>
      <c r="G29" s="14" t="s">
        <v>245</v>
      </c>
      <c r="H29" s="4"/>
      <c r="I29" s="4"/>
    </row>
    <row r="30" spans="1:9" ht="61.5" customHeight="1">
      <c r="A30" s="182" t="str">
        <f>ПрограмаРеализация!A74</f>
        <v xml:space="preserve">Мярка 2.1.1.1. 
Реализиране на проекти за ремонт, обновление и енергийна ефективност на училища и детски заведения публична общинска собственост </v>
      </c>
      <c r="B30" s="183"/>
      <c r="C30" s="184"/>
      <c r="D30" s="81" t="s">
        <v>442</v>
      </c>
      <c r="E30" s="14" t="s">
        <v>309</v>
      </c>
      <c r="F30" s="14" t="s">
        <v>308</v>
      </c>
      <c r="G30" s="14" t="s">
        <v>245</v>
      </c>
      <c r="H30" s="4"/>
      <c r="I30" s="4"/>
    </row>
    <row r="31" spans="1:9" ht="47.25" customHeight="1">
      <c r="A31" s="182" t="str">
        <f>ПрограмаРеализация!A78</f>
        <v>Мярка 2.1.1.2. 
Реализиране на проекти за оптимизация и модернизация на транспорта на пътуващите ученици.</v>
      </c>
      <c r="B31" s="183"/>
      <c r="C31" s="184"/>
      <c r="D31" s="81" t="s">
        <v>262</v>
      </c>
      <c r="E31" s="14" t="s">
        <v>309</v>
      </c>
      <c r="F31" s="14" t="s">
        <v>308</v>
      </c>
      <c r="G31" s="14" t="s">
        <v>245</v>
      </c>
      <c r="H31" s="4"/>
      <c r="I31" s="4"/>
    </row>
    <row r="32" spans="1:9" ht="44.25" customHeight="1">
      <c r="A32" s="182" t="str">
        <f>ПрограмаРеализация!A80</f>
        <v xml:space="preserve">Мярка 2.1.1.3.
Подкрепа на инициативи на СГО и бизнеса насочени към професионално обучение в областите – земеделие, биоземеделие, животновъдство и алтернативен туризъм.   </v>
      </c>
      <c r="B32" s="183"/>
      <c r="C32" s="184"/>
      <c r="D32" s="81" t="s">
        <v>443</v>
      </c>
      <c r="E32" s="14" t="s">
        <v>309</v>
      </c>
      <c r="F32" s="14" t="s">
        <v>308</v>
      </c>
      <c r="G32" s="14" t="s">
        <v>245</v>
      </c>
      <c r="H32" s="4"/>
      <c r="I32" s="4"/>
    </row>
    <row r="33" spans="1:9" ht="42" customHeight="1">
      <c r="A33" s="196" t="str">
        <f>ПрограмаРеализация!A83</f>
        <v xml:space="preserve">Специфична цел 2.1.2: 
Създаване на условия за пълно включване на децата в образователната система и превенция на ранното напускане </v>
      </c>
      <c r="B33" s="197"/>
      <c r="C33" s="198"/>
      <c r="D33" s="81" t="s">
        <v>436</v>
      </c>
      <c r="E33" s="14" t="s">
        <v>309</v>
      </c>
      <c r="F33" s="14" t="s">
        <v>308</v>
      </c>
      <c r="G33" s="14" t="s">
        <v>245</v>
      </c>
      <c r="H33" s="14">
        <v>0</v>
      </c>
      <c r="I33" s="14">
        <v>300</v>
      </c>
    </row>
    <row r="34" spans="1:9" ht="42.75" customHeight="1">
      <c r="A34" s="182" t="str">
        <f>ПрограмаРеализация!A84</f>
        <v xml:space="preserve">Мярка 2.1.2.1. 
Реализиране на проекти за разширяване капацитета на учебните заведения към работата с деца от социално уязвими групи </v>
      </c>
      <c r="B34" s="183"/>
      <c r="C34" s="184"/>
      <c r="D34" s="81" t="s">
        <v>263</v>
      </c>
      <c r="E34" s="14" t="s">
        <v>309</v>
      </c>
      <c r="F34" s="14" t="s">
        <v>308</v>
      </c>
      <c r="G34" s="14" t="s">
        <v>245</v>
      </c>
      <c r="H34" s="4"/>
      <c r="I34" s="4"/>
    </row>
    <row r="35" spans="1:9" ht="39.75" customHeight="1">
      <c r="A35" s="153" t="str">
        <f>ПрограмаРеализация!A86</f>
        <v>Приоритет 2.2. 
Създаване на възможности за трудова заетост, намаляване на бедността и риска от социална изолация.</v>
      </c>
      <c r="B35" s="154"/>
      <c r="C35" s="155"/>
      <c r="D35" s="81" t="s">
        <v>264</v>
      </c>
      <c r="E35" s="14" t="s">
        <v>309</v>
      </c>
      <c r="F35" s="14" t="s">
        <v>308</v>
      </c>
      <c r="G35" s="14" t="s">
        <v>245</v>
      </c>
      <c r="H35" s="4"/>
      <c r="I35" s="4"/>
    </row>
    <row r="36" spans="1:9" ht="40.5" customHeight="1">
      <c r="A36" s="196" t="str">
        <f>ПрограмаРеализация!A87</f>
        <v xml:space="preserve">Специфична цел 2.2.1: 
Подобряване на условията за заетост и професионална реализация на всички социални групи </v>
      </c>
      <c r="B36" s="197"/>
      <c r="C36" s="198"/>
      <c r="D36" s="81" t="s">
        <v>444</v>
      </c>
      <c r="E36" s="14" t="s">
        <v>309</v>
      </c>
      <c r="F36" s="14" t="s">
        <v>308</v>
      </c>
      <c r="G36" s="14" t="s">
        <v>245</v>
      </c>
      <c r="H36" s="4"/>
      <c r="I36" s="4"/>
    </row>
    <row r="37" spans="1:9" ht="45" customHeight="1">
      <c r="A37" s="182" t="str">
        <f>ПрограмаРеализация!A88</f>
        <v>Мярка 2.2.1.1. 
Реализиране на проекти насочени към наемане на младежи на възраст до 29 години и дългосрочно безработни</v>
      </c>
      <c r="B37" s="183"/>
      <c r="C37" s="184"/>
      <c r="D37" s="81" t="s">
        <v>265</v>
      </c>
      <c r="E37" s="14" t="s">
        <v>309</v>
      </c>
      <c r="F37" s="14" t="s">
        <v>308</v>
      </c>
      <c r="G37" s="14" t="s">
        <v>245</v>
      </c>
      <c r="H37" s="4"/>
      <c r="I37" s="4"/>
    </row>
    <row r="38" spans="1:9" ht="41.25" customHeight="1">
      <c r="A38" s="182" t="str">
        <f>ПрограмаРеализация!A90</f>
        <v xml:space="preserve">Мярка 2.2.1.2. 
Реализиране на инициативи и проекти в подкрепа на полупазарните стопанства за повишаването на самонаемането  </v>
      </c>
      <c r="B38" s="183"/>
      <c r="C38" s="184"/>
      <c r="D38" s="77" t="s">
        <v>445</v>
      </c>
      <c r="E38" s="14" t="s">
        <v>309</v>
      </c>
      <c r="F38" s="14" t="s">
        <v>308</v>
      </c>
      <c r="G38" s="14" t="s">
        <v>245</v>
      </c>
      <c r="H38" s="4"/>
      <c r="I38" s="4"/>
    </row>
    <row r="39" spans="1:9" ht="44.25" customHeight="1">
      <c r="A39" s="196" t="str">
        <f>ПрограмаРеализация!A93</f>
        <v xml:space="preserve">Специфична цел 2.2.2: 
Развитие на социалните услуги и социално включване </v>
      </c>
      <c r="B39" s="197"/>
      <c r="C39" s="198"/>
      <c r="D39" s="81" t="s">
        <v>446</v>
      </c>
      <c r="E39" s="14" t="s">
        <v>309</v>
      </c>
      <c r="F39" s="14" t="s">
        <v>308</v>
      </c>
      <c r="G39" s="14" t="s">
        <v>245</v>
      </c>
      <c r="H39" s="4"/>
      <c r="I39" s="4"/>
    </row>
    <row r="40" spans="1:9" ht="44.25" customHeight="1">
      <c r="A40" s="182" t="str">
        <f>ПрограмаРеализация!A94</f>
        <v xml:space="preserve">Мярка 2.2.2.1. 
Реализиране на проекти за социални грижи в домашна среда – социален личен асистент, домашен помощник. </v>
      </c>
      <c r="B40" s="183"/>
      <c r="C40" s="184"/>
      <c r="D40" s="81" t="s">
        <v>266</v>
      </c>
      <c r="E40" s="14" t="s">
        <v>309</v>
      </c>
      <c r="F40" s="14" t="s">
        <v>308</v>
      </c>
      <c r="G40" s="14" t="s">
        <v>245</v>
      </c>
      <c r="H40" s="4"/>
      <c r="I40" s="4"/>
    </row>
    <row r="41" spans="1:9" ht="42" customHeight="1">
      <c r="A41" s="182" t="str">
        <f>ПрограмаРеализация!A96</f>
        <v xml:space="preserve">Мярка 2.2.2.2. 
Реализиране на проекти водещи до разширяване на услугата социален патронаж и обществена трапезария  </v>
      </c>
      <c r="B41" s="183"/>
      <c r="C41" s="184"/>
      <c r="D41" s="81" t="s">
        <v>266</v>
      </c>
      <c r="E41" s="14" t="s">
        <v>309</v>
      </c>
      <c r="F41" s="14" t="s">
        <v>308</v>
      </c>
      <c r="G41" s="14" t="s">
        <v>245</v>
      </c>
      <c r="H41" s="4"/>
      <c r="I41" s="4"/>
    </row>
    <row r="42" spans="1:9" ht="47.25" customHeight="1">
      <c r="A42" s="182" t="str">
        <f>ПрограмаРеализация!A98</f>
        <v xml:space="preserve">Мярка 2.2.2.3. 
Реализиране на проекти за създаване на дневни центрове за грижи за възрастни хора и лица с увреждания </v>
      </c>
      <c r="B42" s="183"/>
      <c r="C42" s="184"/>
      <c r="D42" s="81" t="s">
        <v>267</v>
      </c>
      <c r="E42" s="14" t="s">
        <v>309</v>
      </c>
      <c r="F42" s="14" t="s">
        <v>308</v>
      </c>
      <c r="G42" s="14" t="s">
        <v>245</v>
      </c>
      <c r="H42" s="4"/>
      <c r="I42" s="4"/>
    </row>
    <row r="43" spans="1:9" ht="55.5" customHeight="1">
      <c r="A43" s="182" t="str">
        <f>ПрограмаРеализация!A100</f>
        <v xml:space="preserve">Мярка 2.2.2.4. 
Реализиране на проекти за създаване на защитени жилища, центрове за настаняване от семеен тип и резидентен тип социални услуги за временно настаняване </v>
      </c>
      <c r="B43" s="183"/>
      <c r="C43" s="184"/>
      <c r="D43" s="81" t="s">
        <v>268</v>
      </c>
      <c r="E43" s="14" t="s">
        <v>309</v>
      </c>
      <c r="F43" s="14" t="s">
        <v>308</v>
      </c>
      <c r="G43" s="14" t="s">
        <v>245</v>
      </c>
      <c r="H43" s="4"/>
      <c r="I43" s="4"/>
    </row>
    <row r="44" spans="1:9" ht="44.25" customHeight="1">
      <c r="A44" s="182" t="str">
        <f>ПрограмаРеализация!A102</f>
        <v xml:space="preserve">Мярка 2.2.2.5. 
Разкриване на центрове за обществена подкрепа, центрове за социална рехабилитация и интеграция </v>
      </c>
      <c r="B44" s="183"/>
      <c r="C44" s="184"/>
      <c r="D44" s="81" t="s">
        <v>267</v>
      </c>
      <c r="E44" s="14" t="s">
        <v>309</v>
      </c>
      <c r="F44" s="14" t="s">
        <v>308</v>
      </c>
      <c r="G44" s="14" t="s">
        <v>245</v>
      </c>
      <c r="H44" s="4"/>
      <c r="I44" s="4"/>
    </row>
    <row r="45" spans="1:9" ht="49.5" customHeight="1">
      <c r="A45" s="182" t="str">
        <f>ПрограмаРеализация!A106</f>
        <v>Мярка 2.2.2.6. 
Реализиране на проекти за предоставяне на нови социални услуги за уязвими общности предлагащи защитена заетост в социални предприятия</v>
      </c>
      <c r="B45" s="183"/>
      <c r="C45" s="184"/>
      <c r="D45" s="81" t="s">
        <v>268</v>
      </c>
      <c r="E45" s="14" t="s">
        <v>309</v>
      </c>
      <c r="F45" s="14" t="s">
        <v>308</v>
      </c>
      <c r="G45" s="14" t="s">
        <v>245</v>
      </c>
      <c r="H45" s="4"/>
      <c r="I45" s="4"/>
    </row>
    <row r="46" spans="1:9" ht="45" customHeight="1">
      <c r="A46" s="182" t="str">
        <f>ПрограмаРеализация!A109</f>
        <v>Мярка 2.2.2.7. 
Реализиране на проекти за социализация на деца, семейства, лица с увреждания и самотни хора в риск чрез предоставяне на интегрирани услуги</v>
      </c>
      <c r="B46" s="183"/>
      <c r="C46" s="184"/>
      <c r="D46" s="81" t="s">
        <v>269</v>
      </c>
      <c r="E46" s="14" t="s">
        <v>309</v>
      </c>
      <c r="F46" s="14" t="s">
        <v>308</v>
      </c>
      <c r="G46" s="14" t="s">
        <v>245</v>
      </c>
      <c r="H46" s="4"/>
      <c r="I46" s="4"/>
    </row>
    <row r="47" spans="1:9" ht="46.5" customHeight="1">
      <c r="A47" s="182" t="str">
        <f>ПрограмаРеализация!A111</f>
        <v xml:space="preserve">Мярка 2.2.2.8. 
Реализиране на проекти за обновление на общински сграден фонд и реконверсия в социални жилища </v>
      </c>
      <c r="B47" s="183"/>
      <c r="C47" s="184"/>
      <c r="D47" s="81" t="s">
        <v>271</v>
      </c>
      <c r="E47" s="14" t="s">
        <v>309</v>
      </c>
      <c r="F47" s="14" t="s">
        <v>308</v>
      </c>
      <c r="G47" s="14" t="s">
        <v>245</v>
      </c>
      <c r="H47" s="4"/>
      <c r="I47" s="4"/>
    </row>
    <row r="48" spans="1:9" ht="43.5" customHeight="1">
      <c r="A48" s="182" t="str">
        <f>ПрограмаРеализация!A113</f>
        <v>Мярка 2.2.2.9. 
Реализиране на проекти за изграждане на нови социални жилища</v>
      </c>
      <c r="B48" s="183"/>
      <c r="C48" s="184"/>
      <c r="D48" s="80" t="s">
        <v>270</v>
      </c>
      <c r="E48" s="14" t="s">
        <v>309</v>
      </c>
      <c r="F48" s="14" t="s">
        <v>308</v>
      </c>
      <c r="G48" s="14" t="s">
        <v>245</v>
      </c>
      <c r="H48" s="4"/>
      <c r="I48" s="4"/>
    </row>
    <row r="49" spans="1:9" ht="58.5" customHeight="1">
      <c r="A49" s="182" t="str">
        <f>ПрограмаРеализация!A115</f>
        <v xml:space="preserve">Мярка 2.2.2.10. 
Реализиране на проекти за обновление, енергийна ефективност и преоборудване на общински социален сграден фонд и инфраструктура </v>
      </c>
      <c r="B49" s="183"/>
      <c r="C49" s="184"/>
      <c r="D49" s="81" t="s">
        <v>272</v>
      </c>
      <c r="E49" s="14" t="s">
        <v>309</v>
      </c>
      <c r="F49" s="14" t="s">
        <v>308</v>
      </c>
      <c r="G49" s="14" t="s">
        <v>245</v>
      </c>
      <c r="H49" s="4"/>
      <c r="I49" s="4"/>
    </row>
    <row r="50" spans="1:9" ht="50.25" customHeight="1">
      <c r="A50" s="196" t="str">
        <f>ПрограмаРеализация!A117</f>
        <v xml:space="preserve">Специфична цел 2.2.3: 
Подобряване на условията за лична и обществена сигурност </v>
      </c>
      <c r="B50" s="197"/>
      <c r="C50" s="198"/>
      <c r="D50" s="81" t="s">
        <v>273</v>
      </c>
      <c r="E50" s="14" t="s">
        <v>309</v>
      </c>
      <c r="F50" s="14" t="s">
        <v>308</v>
      </c>
      <c r="G50" s="14" t="s">
        <v>245</v>
      </c>
      <c r="H50" s="4"/>
      <c r="I50" s="4"/>
    </row>
    <row r="51" spans="1:9" ht="44.25" customHeight="1">
      <c r="A51" s="182" t="str">
        <f>ПрограмаРеализация!A118</f>
        <v xml:space="preserve">Мярка 2.2.3.1. 
Реализиране на проекти за видеонаблюдение в населените места от община Лом </v>
      </c>
      <c r="B51" s="183"/>
      <c r="C51" s="184"/>
      <c r="D51" s="80" t="s">
        <v>274</v>
      </c>
      <c r="E51" s="14" t="s">
        <v>309</v>
      </c>
      <c r="F51" s="14" t="s">
        <v>308</v>
      </c>
      <c r="G51" s="14" t="s">
        <v>245</v>
      </c>
      <c r="H51" s="4"/>
      <c r="I51" s="4"/>
    </row>
    <row r="52" spans="1:9" ht="44.25" customHeight="1">
      <c r="A52" s="153" t="str">
        <f>ПрограмаРеализация!A120</f>
        <v>Приоритет 2.3. 
Повишаване качеството на здравеопазването и подобряване достъпа до обектите на здравната инфраструктура.</v>
      </c>
      <c r="B52" s="154"/>
      <c r="C52" s="155"/>
      <c r="D52" s="81" t="s">
        <v>275</v>
      </c>
      <c r="E52" s="14" t="s">
        <v>309</v>
      </c>
      <c r="F52" s="14" t="s">
        <v>308</v>
      </c>
      <c r="G52" s="14" t="s">
        <v>245</v>
      </c>
      <c r="H52" s="4"/>
      <c r="I52" s="4"/>
    </row>
    <row r="53" spans="1:9" ht="46.5" customHeight="1">
      <c r="A53" s="196" t="str">
        <f>ПрограмаРеализация!A121</f>
        <v xml:space="preserve">Специфична цел 2.3.1. 
Подобряване на нивото на здравна превенция и достъпа до извънболничната и болничната помощ </v>
      </c>
      <c r="B53" s="197"/>
      <c r="C53" s="198"/>
      <c r="D53" s="81" t="s">
        <v>447</v>
      </c>
      <c r="E53" s="14" t="s">
        <v>309</v>
      </c>
      <c r="F53" s="14" t="s">
        <v>308</v>
      </c>
      <c r="G53" s="14" t="s">
        <v>245</v>
      </c>
      <c r="H53" s="4"/>
      <c r="I53" s="4"/>
    </row>
    <row r="54" spans="1:9" ht="56.25" customHeight="1">
      <c r="A54" s="182" t="str">
        <f>ПрограмаРеализация!A122</f>
        <v xml:space="preserve">Мярка 2.3.1.1. 
Подкрепа за реализиране на проекти по ОПРР за обновление на болници и здравни заведения  </v>
      </c>
      <c r="B54" s="183"/>
      <c r="C54" s="184"/>
      <c r="D54" s="81" t="s">
        <v>448</v>
      </c>
      <c r="E54" s="14" t="s">
        <v>309</v>
      </c>
      <c r="F54" s="14" t="s">
        <v>308</v>
      </c>
      <c r="G54" s="14" t="s">
        <v>245</v>
      </c>
      <c r="H54" s="14">
        <v>0</v>
      </c>
      <c r="I54" s="14">
        <v>1</v>
      </c>
    </row>
    <row r="55" spans="1:9" ht="48.75" customHeight="1">
      <c r="A55" s="182" t="str">
        <f>ПрограмаРеализация!A124</f>
        <v xml:space="preserve">Мярка 2.3.1.2. 
Реализиране на проекти за оптимизация, модернизация и преоборудване на ЦСМП </v>
      </c>
      <c r="B55" s="183"/>
      <c r="C55" s="184"/>
      <c r="D55" s="81" t="s">
        <v>449</v>
      </c>
      <c r="E55" s="14" t="s">
        <v>309</v>
      </c>
      <c r="F55" s="14" t="s">
        <v>308</v>
      </c>
      <c r="G55" s="14" t="s">
        <v>245</v>
      </c>
      <c r="H55" s="14">
        <v>0</v>
      </c>
      <c r="I55" s="14">
        <v>2</v>
      </c>
    </row>
    <row r="56" spans="1:9" ht="45.75" customHeight="1">
      <c r="A56" s="182" t="str">
        <f>ПрограмаРеализация!A126</f>
        <v xml:space="preserve">Мярка 2.3.1.3. 
Реализиране на проекти за създаване на рехабилитационни центрове за възрастни хора </v>
      </c>
      <c r="B56" s="183"/>
      <c r="C56" s="184"/>
      <c r="D56" s="80" t="s">
        <v>276</v>
      </c>
      <c r="E56" s="14" t="s">
        <v>309</v>
      </c>
      <c r="F56" s="14" t="s">
        <v>308</v>
      </c>
      <c r="G56" s="14" t="s">
        <v>245</v>
      </c>
      <c r="H56" s="14">
        <v>0</v>
      </c>
      <c r="I56" s="14">
        <v>3</v>
      </c>
    </row>
    <row r="57" spans="1:9" ht="48.75" customHeight="1">
      <c r="A57" s="182" t="str">
        <f>ПрограмаРеализация!A128</f>
        <v>Мярка 2.3.1.4. 
Реализиране на проекти за здравен скрининг и превенция на здравния риск в образователната система на общината</v>
      </c>
      <c r="B57" s="183"/>
      <c r="C57" s="184"/>
      <c r="D57" s="80" t="s">
        <v>277</v>
      </c>
      <c r="E57" s="14" t="s">
        <v>309</v>
      </c>
      <c r="F57" s="14" t="s">
        <v>308</v>
      </c>
      <c r="G57" s="14" t="s">
        <v>245</v>
      </c>
      <c r="H57" s="14">
        <v>500</v>
      </c>
      <c r="I57" s="14">
        <v>1000</v>
      </c>
    </row>
    <row r="58" spans="1:9" ht="46.5" customHeight="1">
      <c r="A58" s="182" t="str">
        <f>ПрограмаРеализация!A131</f>
        <v xml:space="preserve">Мярка 2.3.1.5. 
Реализиране на проекти за здравен скрининг и превенция на здравния риск в населените места чрез здравни медиатори </v>
      </c>
      <c r="B58" s="183"/>
      <c r="C58" s="184"/>
      <c r="D58" s="81" t="s">
        <v>278</v>
      </c>
      <c r="E58" s="14" t="s">
        <v>309</v>
      </c>
      <c r="F58" s="14" t="s">
        <v>308</v>
      </c>
      <c r="G58" s="14" t="s">
        <v>245</v>
      </c>
      <c r="H58" s="14">
        <v>0</v>
      </c>
      <c r="I58" s="14">
        <v>20</v>
      </c>
    </row>
    <row r="59" spans="1:9" ht="42" customHeight="1">
      <c r="A59" s="153" t="str">
        <f>ПрограмаРеализация!A133</f>
        <v xml:space="preserve">Приоритет 2.4. 
Развитие на културата и културните институции. Опазване, популяризиране и развитие на културното наследство. </v>
      </c>
      <c r="B59" s="154"/>
      <c r="C59" s="155"/>
      <c r="D59" s="81" t="s">
        <v>279</v>
      </c>
      <c r="E59" s="14" t="s">
        <v>309</v>
      </c>
      <c r="F59" s="14" t="s">
        <v>308</v>
      </c>
      <c r="G59" s="14" t="s">
        <v>245</v>
      </c>
      <c r="H59" s="4"/>
      <c r="I59" s="4"/>
    </row>
    <row r="60" spans="1:9" ht="43.5" customHeight="1">
      <c r="A60" s="196" t="str">
        <f>ПрограмаРеализация!A134</f>
        <v xml:space="preserve">Специфична цел 2.4.1.  
Съхранение на материалното и нематериалното културно наследство на територията на община Лом </v>
      </c>
      <c r="B60" s="197"/>
      <c r="C60" s="198"/>
      <c r="D60" s="81" t="s">
        <v>280</v>
      </c>
      <c r="E60" s="14" t="s">
        <v>309</v>
      </c>
      <c r="F60" s="14" t="s">
        <v>308</v>
      </c>
      <c r="G60" s="14" t="s">
        <v>245</v>
      </c>
      <c r="H60" s="4"/>
      <c r="I60" s="4"/>
    </row>
    <row r="61" spans="1:9" ht="46.5" customHeight="1">
      <c r="A61" s="182" t="str">
        <f>ПрограмаРеализация!A135</f>
        <v xml:space="preserve">Мярка 2.4.1.1. 
Реализиране на проекти за обновление на културната  инфраструктура </v>
      </c>
      <c r="B61" s="183"/>
      <c r="C61" s="184"/>
      <c r="D61" s="81" t="s">
        <v>279</v>
      </c>
      <c r="E61" s="14" t="s">
        <v>309</v>
      </c>
      <c r="F61" s="14" t="s">
        <v>308</v>
      </c>
      <c r="G61" s="14" t="s">
        <v>245</v>
      </c>
      <c r="H61" s="4"/>
      <c r="I61" s="4"/>
    </row>
    <row r="62" spans="1:9" ht="47.25" customHeight="1">
      <c r="A62" s="182" t="str">
        <f>ПрограмаРеализация!A139</f>
        <v>Мярка 2.4.1.2. 
Реализиране на проекти разширяващи и разнообразяващи културно-просветната дейност на територията на общината</v>
      </c>
      <c r="B62" s="183"/>
      <c r="C62" s="184"/>
      <c r="D62" s="81" t="s">
        <v>450</v>
      </c>
      <c r="E62" s="14" t="s">
        <v>309</v>
      </c>
      <c r="F62" s="14" t="s">
        <v>308</v>
      </c>
      <c r="G62" s="14" t="s">
        <v>245</v>
      </c>
      <c r="H62" s="14">
        <v>5</v>
      </c>
      <c r="I62" s="14">
        <v>10</v>
      </c>
    </row>
    <row r="63" spans="1:9" ht="48.75" customHeight="1">
      <c r="A63" s="153" t="str">
        <f>ПрограмаРеализация!A144</f>
        <v xml:space="preserve">Приоритет 2.5. 
Повишаване на административния капацитет и ефективността на публичните услуги за гражданите и бизнеса </v>
      </c>
      <c r="B63" s="154"/>
      <c r="C63" s="155"/>
      <c r="D63" s="81" t="s">
        <v>281</v>
      </c>
      <c r="E63" s="14" t="s">
        <v>309</v>
      </c>
      <c r="F63" s="14" t="s">
        <v>308</v>
      </c>
      <c r="G63" s="14" t="s">
        <v>245</v>
      </c>
      <c r="H63" s="4"/>
      <c r="I63" s="4"/>
    </row>
    <row r="64" spans="1:9" ht="40.5" customHeight="1">
      <c r="A64" s="196" t="str">
        <f>ПрограмаРеализация!A145</f>
        <v xml:space="preserve">Специфична цел 2.5.1.  
Нарастване на броя на реализираните публични проекти и предоставянето на ефективни публични услуги </v>
      </c>
      <c r="B64" s="197"/>
      <c r="C64" s="198"/>
      <c r="D64" s="81" t="s">
        <v>282</v>
      </c>
      <c r="E64" s="14" t="s">
        <v>309</v>
      </c>
      <c r="F64" s="14" t="s">
        <v>308</v>
      </c>
      <c r="G64" s="14" t="s">
        <v>245</v>
      </c>
      <c r="H64" s="4"/>
      <c r="I64" s="4"/>
    </row>
    <row r="65" spans="1:9" ht="45" customHeight="1">
      <c r="A65" s="182" t="str">
        <f>ПрограмаРеализация!A146</f>
        <v xml:space="preserve">Мярка 2.5.1.1. 
Подкрепа за проекти развиващи административния капацитет на общинската администрация </v>
      </c>
      <c r="B65" s="183"/>
      <c r="C65" s="184"/>
      <c r="D65" s="81" t="s">
        <v>451</v>
      </c>
      <c r="E65" s="14" t="s">
        <v>309</v>
      </c>
      <c r="F65" s="14" t="s">
        <v>308</v>
      </c>
      <c r="G65" s="14" t="s">
        <v>245</v>
      </c>
      <c r="H65" s="4"/>
      <c r="I65" s="4"/>
    </row>
    <row r="66" spans="1:9" ht="41.25" customHeight="1">
      <c r="A66" s="159" t="str">
        <f>ПрограмаРеализация!A152</f>
        <v>Приоритет 3.1. 
Изграждане на нова и модернизиране на съществуващата техническа инфраструктура.</v>
      </c>
      <c r="B66" s="160"/>
      <c r="C66" s="161"/>
      <c r="D66" s="81" t="s">
        <v>287</v>
      </c>
      <c r="E66" s="14" t="s">
        <v>309</v>
      </c>
      <c r="F66" s="14" t="s">
        <v>308</v>
      </c>
      <c r="G66" s="14" t="s">
        <v>245</v>
      </c>
      <c r="H66" s="4"/>
      <c r="I66" s="4"/>
    </row>
    <row r="67" spans="1:9" ht="42.75" customHeight="1">
      <c r="A67" s="199" t="str">
        <f>ПрограмаРеализация!A153</f>
        <v>Специфична цел 3.1.1.  
Обновление на техническата инфраструктура в населените места</v>
      </c>
      <c r="B67" s="200"/>
      <c r="C67" s="201"/>
      <c r="D67" s="81" t="s">
        <v>452</v>
      </c>
      <c r="E67" s="14" t="s">
        <v>309</v>
      </c>
      <c r="F67" s="14" t="s">
        <v>308</v>
      </c>
      <c r="G67" s="14" t="s">
        <v>245</v>
      </c>
      <c r="H67" s="4"/>
      <c r="I67" s="4"/>
    </row>
    <row r="68" spans="1:9" ht="62.25" customHeight="1">
      <c r="A68" s="182" t="str">
        <f>ПрограмаРеализация!A154</f>
        <v xml:space="preserve">Мярка 3.1.1.1.: 
Обновление и/или изграждане на нови пътища, тротоари, алеи, зелени площи и съпътстваща инфраструктура </v>
      </c>
      <c r="B68" s="183"/>
      <c r="C68" s="184"/>
      <c r="D68" s="81" t="s">
        <v>283</v>
      </c>
      <c r="E68" s="14" t="s">
        <v>453</v>
      </c>
      <c r="F68" s="14" t="s">
        <v>308</v>
      </c>
      <c r="G68" s="14" t="s">
        <v>245</v>
      </c>
      <c r="H68" s="4"/>
      <c r="I68" s="4"/>
    </row>
    <row r="69" spans="1:9" ht="41.25" customHeight="1">
      <c r="A69" s="182" t="str">
        <f>ПрограмаРеализация!A159</f>
        <v>Мярка 3.1.1.2.: 
Обновление и/или изграждане на нова енергийната мрежа и публично осветление в населените места от общината</v>
      </c>
      <c r="B69" s="183"/>
      <c r="C69" s="184"/>
      <c r="D69" s="81" t="s">
        <v>284</v>
      </c>
      <c r="E69" s="14" t="s">
        <v>309</v>
      </c>
      <c r="F69" s="14" t="s">
        <v>308</v>
      </c>
      <c r="G69" s="14" t="s">
        <v>245</v>
      </c>
      <c r="H69" s="4"/>
      <c r="I69" s="4"/>
    </row>
    <row r="70" spans="1:9" ht="86.25" customHeight="1">
      <c r="A70" s="182" t="str">
        <f>ПрограмаРеализация!A162</f>
        <v xml:space="preserve">Мярка 3.1.1.3.: 
Обновление и/или изграждане на нова водопроводна и канализационна инфраструктура в населените места от общината </v>
      </c>
      <c r="B70" s="183"/>
      <c r="C70" s="184"/>
      <c r="D70" s="81" t="s">
        <v>285</v>
      </c>
      <c r="E70" s="14" t="s">
        <v>454</v>
      </c>
      <c r="F70" s="14" t="s">
        <v>308</v>
      </c>
      <c r="G70" s="14" t="s">
        <v>245</v>
      </c>
      <c r="H70" s="4"/>
      <c r="I70" s="4"/>
    </row>
    <row r="71" spans="1:9" ht="43.5" customHeight="1">
      <c r="A71" s="182" t="str">
        <f>ПрограмаРеализация!A167</f>
        <v>Мярка 3.1.1.4.: 
Обновление и/или изграждане на нови телекомуникационни мрежи</v>
      </c>
      <c r="B71" s="183"/>
      <c r="C71" s="184"/>
      <c r="D71" s="81" t="s">
        <v>286</v>
      </c>
      <c r="E71" s="14" t="s">
        <v>309</v>
      </c>
      <c r="F71" s="14" t="s">
        <v>308</v>
      </c>
      <c r="G71" s="14" t="s">
        <v>245</v>
      </c>
      <c r="H71" s="4"/>
      <c r="I71" s="4"/>
    </row>
    <row r="72" spans="1:9" ht="39.75" customHeight="1">
      <c r="A72" s="199" t="str">
        <f>ПрограмаРеализация!A169</f>
        <v xml:space="preserve">Специфична цел 3.1.2.  
Обновление на общинска пътна инфраструктура извън населените места </v>
      </c>
      <c r="B72" s="200"/>
      <c r="C72" s="201"/>
      <c r="D72" s="81" t="s">
        <v>455</v>
      </c>
      <c r="E72" s="14" t="s">
        <v>453</v>
      </c>
      <c r="F72" s="14" t="s">
        <v>308</v>
      </c>
      <c r="G72" s="14" t="s">
        <v>245</v>
      </c>
      <c r="H72" s="4"/>
      <c r="I72" s="4"/>
    </row>
    <row r="73" spans="1:9" ht="27" customHeight="1">
      <c r="A73" s="182" t="str">
        <f>ПрограмаРеализация!A170</f>
        <v xml:space="preserve">Мярка 3.1.2.1.: 
Обновление на общински пътища извън населените места </v>
      </c>
      <c r="B73" s="183"/>
      <c r="C73" s="184"/>
      <c r="D73" s="81" t="s">
        <v>288</v>
      </c>
      <c r="E73" s="14" t="s">
        <v>456</v>
      </c>
      <c r="F73" s="14" t="s">
        <v>308</v>
      </c>
      <c r="G73" s="14" t="s">
        <v>245</v>
      </c>
      <c r="H73" s="4"/>
      <c r="I73" s="4"/>
    </row>
    <row r="74" spans="1:9" ht="31.5" customHeight="1">
      <c r="A74" s="199" t="str">
        <f>ПрограмаРеализация!A172</f>
        <v xml:space="preserve">Специфична цел 3.1.3.  
Подобряване на осигуреността с  устройствени планове </v>
      </c>
      <c r="B74" s="200"/>
      <c r="C74" s="201"/>
      <c r="D74" s="80" t="s">
        <v>289</v>
      </c>
      <c r="E74" s="14" t="s">
        <v>309</v>
      </c>
      <c r="F74" s="14" t="s">
        <v>308</v>
      </c>
      <c r="G74" s="14" t="s">
        <v>245</v>
      </c>
      <c r="H74" s="4"/>
      <c r="I74" s="4"/>
    </row>
    <row r="75" spans="1:9" ht="46.5" customHeight="1">
      <c r="A75" s="182" t="str">
        <f>ПрограмаРеализация!A173</f>
        <v>Мярка 3.1.3.1.: 
Изработване на нови ПУП в подкрепа на инвестиционното проектиране на територията общината</v>
      </c>
      <c r="B75" s="183"/>
      <c r="C75" s="184"/>
      <c r="D75" s="81" t="s">
        <v>290</v>
      </c>
      <c r="E75" s="14" t="s">
        <v>309</v>
      </c>
      <c r="F75" s="14" t="s">
        <v>308</v>
      </c>
      <c r="G75" s="14" t="s">
        <v>245</v>
      </c>
      <c r="H75" s="4"/>
      <c r="I75" s="4"/>
    </row>
    <row r="76" spans="1:9" ht="50.25" customHeight="1">
      <c r="A76" s="159" t="str">
        <f>ПрограмаРеализация!A185</f>
        <v>Приоритет 3.2. 
Подобряване качествените характеристики на околната среда. Опазване и възстановяване на природните ресурси.</v>
      </c>
      <c r="B76" s="160"/>
      <c r="C76" s="161"/>
      <c r="D76" s="81" t="s">
        <v>457</v>
      </c>
      <c r="E76" s="14" t="s">
        <v>309</v>
      </c>
      <c r="F76" s="14" t="s">
        <v>308</v>
      </c>
      <c r="G76" s="14" t="s">
        <v>245</v>
      </c>
      <c r="H76" s="4"/>
      <c r="I76" s="4"/>
    </row>
    <row r="77" spans="1:9" ht="46.5" customHeight="1">
      <c r="A77" s="199" t="str">
        <f>ПрограмаРеализация!A186</f>
        <v xml:space="preserve">Специфична цел 3.2.1.: 
Подобряване на параметрите на околната среда в селищата от общината </v>
      </c>
      <c r="B77" s="200"/>
      <c r="C77" s="201"/>
      <c r="D77" s="81" t="s">
        <v>458</v>
      </c>
      <c r="E77" s="14" t="s">
        <v>309</v>
      </c>
      <c r="F77" s="14" t="s">
        <v>308</v>
      </c>
      <c r="G77" s="14" t="s">
        <v>245</v>
      </c>
      <c r="H77" s="4"/>
      <c r="I77" s="4"/>
    </row>
    <row r="78" spans="1:9" ht="81" customHeight="1">
      <c r="A78" s="202" t="str">
        <f>ПрограмаРеализация!A187</f>
        <v xml:space="preserve">Мярка 3.2.1.1.: 
Подобряване на сметосъбирането и сметоизвозването в населените места </v>
      </c>
      <c r="B78" s="203"/>
      <c r="C78" s="204"/>
      <c r="D78" s="81" t="s">
        <v>291</v>
      </c>
      <c r="E78" s="14" t="s">
        <v>309</v>
      </c>
      <c r="F78" s="14" t="s">
        <v>308</v>
      </c>
      <c r="G78" s="14" t="s">
        <v>245</v>
      </c>
      <c r="H78" s="4"/>
      <c r="I78" s="4"/>
    </row>
    <row r="79" spans="1:9" ht="44.25" customHeight="1">
      <c r="A79" s="205" t="str">
        <f>ПрограмаРеализация!A191</f>
        <v xml:space="preserve">Специфична цел 3.2.2.: 
Подобряване на параметрите на околната среда извън селищата от общината </v>
      </c>
      <c r="B79" s="206"/>
      <c r="C79" s="207"/>
      <c r="D79" s="81" t="s">
        <v>293</v>
      </c>
      <c r="E79" s="14" t="s">
        <v>309</v>
      </c>
      <c r="F79" s="14" t="s">
        <v>308</v>
      </c>
      <c r="G79" s="14" t="s">
        <v>245</v>
      </c>
      <c r="H79" s="4"/>
      <c r="I79" s="4"/>
    </row>
    <row r="80" spans="1:9" ht="95.25" customHeight="1">
      <c r="A80" s="182" t="str">
        <f>ПрограмаРеализация!A192</f>
        <v>Мярка 3.2.2.1.: 
Разработване на проекти насочени към устойчиви екологични практики</v>
      </c>
      <c r="B80" s="183"/>
      <c r="C80" s="184"/>
      <c r="D80" s="81" t="s">
        <v>292</v>
      </c>
      <c r="E80" s="14" t="s">
        <v>309</v>
      </c>
      <c r="F80" s="14" t="s">
        <v>308</v>
      </c>
      <c r="G80" s="14" t="s">
        <v>245</v>
      </c>
      <c r="H80" s="4"/>
      <c r="I80" s="4"/>
    </row>
    <row r="81" spans="1:9" ht="49.5" customHeight="1">
      <c r="A81" s="182" t="str">
        <f>ПрограмаРеализация!A195</f>
        <v xml:space="preserve">Мярка 3.2.2.2.: 
Разработване на проекти за идентифициране, оценка, закриване и саниране на нерегламентираните сметища в общината </v>
      </c>
      <c r="B81" s="183"/>
      <c r="C81" s="184"/>
      <c r="D81" s="81" t="s">
        <v>295</v>
      </c>
      <c r="E81" s="14" t="s">
        <v>309</v>
      </c>
      <c r="F81" s="14" t="s">
        <v>308</v>
      </c>
      <c r="G81" s="14" t="s">
        <v>245</v>
      </c>
      <c r="H81" s="4"/>
      <c r="I81" s="4"/>
    </row>
    <row r="82" spans="1:9" ht="70.5" customHeight="1">
      <c r="A82" s="182" t="str">
        <f>ПрограмаРеализация!A197</f>
        <v>Мярка 3.2.2.3.: 
Реализиране на проекти насочени към подобряване на параметрите на повърхностни и подземни водни тела</v>
      </c>
      <c r="B82" s="183"/>
      <c r="C82" s="184"/>
      <c r="D82" s="81" t="s">
        <v>294</v>
      </c>
      <c r="E82" s="14" t="s">
        <v>309</v>
      </c>
      <c r="F82" s="14" t="s">
        <v>308</v>
      </c>
      <c r="G82" s="14" t="s">
        <v>245</v>
      </c>
      <c r="H82" s="4"/>
      <c r="I82" s="4"/>
    </row>
    <row r="83" spans="1:9" ht="33" customHeight="1">
      <c r="A83" s="159" t="str">
        <f>ПрограмаРеализация!A199</f>
        <v>Приоритет 3.3. 
Повишаване качеството на селищната среда</v>
      </c>
      <c r="B83" s="160"/>
      <c r="C83" s="161"/>
      <c r="D83" s="81" t="s">
        <v>298</v>
      </c>
      <c r="E83" s="14" t="s">
        <v>309</v>
      </c>
      <c r="F83" s="14" t="s">
        <v>308</v>
      </c>
      <c r="G83" s="14" t="s">
        <v>245</v>
      </c>
      <c r="H83" s="4"/>
      <c r="I83" s="4"/>
    </row>
    <row r="84" spans="1:9" ht="29.25" customHeight="1">
      <c r="A84" s="205" t="str">
        <f>ПрограмаРеализация!A200</f>
        <v>Специфична цел 3.3.1.: 
Развитие на инфраструктурата за свободното време и спорт</v>
      </c>
      <c r="B84" s="206"/>
      <c r="C84" s="207"/>
      <c r="D84" s="80" t="s">
        <v>297</v>
      </c>
      <c r="E84" s="14" t="s">
        <v>309</v>
      </c>
      <c r="F84" s="14" t="s">
        <v>308</v>
      </c>
      <c r="G84" s="14" t="s">
        <v>245</v>
      </c>
      <c r="H84" s="4"/>
      <c r="I84" s="4"/>
    </row>
    <row r="85" spans="1:9" ht="41.25" customHeight="1">
      <c r="A85" s="182" t="str">
        <f>ПрограмаРеализация!A201</f>
        <v xml:space="preserve">Мярка 3.3.1.1. 
Подкрепа за проекти за изграждане на материално-техническа база на масови спортни игри </v>
      </c>
      <c r="B85" s="183"/>
      <c r="C85" s="184"/>
      <c r="D85" s="80" t="s">
        <v>296</v>
      </c>
      <c r="E85" s="14" t="s">
        <v>309</v>
      </c>
      <c r="F85" s="14" t="s">
        <v>308</v>
      </c>
      <c r="G85" s="14" t="s">
        <v>245</v>
      </c>
      <c r="H85" s="4"/>
      <c r="I85" s="4"/>
    </row>
    <row r="86" spans="1:9" ht="48" customHeight="1">
      <c r="A86" s="182" t="str">
        <f>ПрограмаРеализация!A207</f>
        <v xml:space="preserve">Мярка 3.3.1.2. 
Подкрепа за проекти за обновление на религиозни храмове и мемориални паметници с културна и социална значимост </v>
      </c>
      <c r="B86" s="183"/>
      <c r="C86" s="184"/>
      <c r="D86" s="81" t="s">
        <v>299</v>
      </c>
      <c r="E86" s="14" t="s">
        <v>309</v>
      </c>
      <c r="F86" s="14" t="s">
        <v>308</v>
      </c>
      <c r="G86" s="14" t="s">
        <v>245</v>
      </c>
      <c r="H86" s="4"/>
      <c r="I86" s="4"/>
    </row>
    <row r="87" spans="1:9" ht="30.75" customHeight="1">
      <c r="A87" s="176" t="str">
        <f>ПрограмаРеализация!A213</f>
        <v>Приоритет 4.1. 
Териториално сътрудничество в устойчиви транспортни системи</v>
      </c>
      <c r="B87" s="177"/>
      <c r="C87" s="178"/>
      <c r="D87" s="80" t="s">
        <v>301</v>
      </c>
      <c r="E87" s="14" t="s">
        <v>309</v>
      </c>
      <c r="F87" s="14" t="s">
        <v>308</v>
      </c>
      <c r="G87" s="14" t="s">
        <v>245</v>
      </c>
      <c r="H87" s="4"/>
      <c r="I87" s="4"/>
    </row>
    <row r="88" spans="1:9" ht="63" customHeight="1">
      <c r="A88" s="179" t="str">
        <f>ПрограмаРеализация!A214</f>
        <v xml:space="preserve">Специфична цел 4.1.1.: 
Участие в териториални инициативи подкрепящи развитието на транспортните системи и логистика </v>
      </c>
      <c r="B88" s="180"/>
      <c r="C88" s="181"/>
      <c r="D88" s="81" t="s">
        <v>459</v>
      </c>
      <c r="E88" s="14" t="s">
        <v>309</v>
      </c>
      <c r="F88" s="14" t="s">
        <v>308</v>
      </c>
      <c r="G88" s="14" t="s">
        <v>245</v>
      </c>
      <c r="H88" s="4"/>
      <c r="I88" s="4"/>
    </row>
    <row r="89" spans="1:9" ht="43.5" customHeight="1">
      <c r="A89" s="182" t="str">
        <f>ПрограмаРеализация!A215</f>
        <v xml:space="preserve">Мярка 4.4.1.1. 
Подкрепа за проекти подобряващи териториалното сътрудничество в транспорта и логистиката </v>
      </c>
      <c r="B89" s="183"/>
      <c r="C89" s="184"/>
      <c r="D89" s="81" t="s">
        <v>302</v>
      </c>
      <c r="E89" s="14" t="s">
        <v>309</v>
      </c>
      <c r="F89" s="14" t="s">
        <v>308</v>
      </c>
      <c r="G89" s="14" t="s">
        <v>245</v>
      </c>
      <c r="H89" s="4"/>
      <c r="I89" s="4"/>
    </row>
    <row r="90" spans="1:9" ht="91.5" customHeight="1">
      <c r="A90" s="176" t="str">
        <f>ПрограмаРеализация!A217</f>
        <v>Приоритет 4.2. 
Териториално сътрудничество в сферата на приоритетни икономически дейности.</v>
      </c>
      <c r="B90" s="177"/>
      <c r="C90" s="178"/>
      <c r="D90" s="81" t="s">
        <v>300</v>
      </c>
      <c r="E90" s="14" t="s">
        <v>309</v>
      </c>
      <c r="F90" s="14" t="s">
        <v>308</v>
      </c>
      <c r="G90" s="14" t="s">
        <v>245</v>
      </c>
      <c r="H90" s="4"/>
      <c r="I90" s="4"/>
    </row>
    <row r="91" spans="1:9" ht="45.75" customHeight="1">
      <c r="A91" s="179" t="str">
        <f>ПрограмаРеализация!A218</f>
        <v xml:space="preserve">Специфична цел 4.2.1.: 
Развитие на приоритетните икономически дейности чрез териториално сътрудничество </v>
      </c>
      <c r="B91" s="180"/>
      <c r="C91" s="181"/>
      <c r="D91" s="81" t="s">
        <v>303</v>
      </c>
      <c r="E91" s="14" t="s">
        <v>309</v>
      </c>
      <c r="F91" s="14" t="s">
        <v>308</v>
      </c>
      <c r="G91" s="14" t="s">
        <v>245</v>
      </c>
      <c r="H91" s="4"/>
      <c r="I91" s="4"/>
    </row>
    <row r="92" spans="1:9" ht="46.5" customHeight="1">
      <c r="A92" s="182" t="str">
        <f>ПрограмаРеализация!A219</f>
        <v>Мярка 4.2.1.1. 
Участие в териториални инициативи подкрепящи развитието на  транспорта, земеделието и алтернативния туризъм</v>
      </c>
      <c r="B92" s="183"/>
      <c r="C92" s="184"/>
      <c r="D92" s="81" t="s">
        <v>304</v>
      </c>
      <c r="E92" s="14" t="s">
        <v>309</v>
      </c>
      <c r="F92" s="14" t="s">
        <v>308</v>
      </c>
      <c r="G92" s="14" t="s">
        <v>245</v>
      </c>
      <c r="H92" s="4"/>
      <c r="I92" s="4"/>
    </row>
    <row r="93" spans="1:9" ht="45" customHeight="1">
      <c r="A93" s="176" t="str">
        <f>ПрограмаРеализация!A222</f>
        <v>Приоритет 4.3. 
Териториално сътрудничество на институционално ниво /регионални инициативи.</v>
      </c>
      <c r="B93" s="177"/>
      <c r="C93" s="178"/>
      <c r="D93" s="80" t="s">
        <v>305</v>
      </c>
      <c r="E93" s="14" t="s">
        <v>309</v>
      </c>
      <c r="F93" s="14" t="s">
        <v>308</v>
      </c>
      <c r="G93" s="14" t="s">
        <v>245</v>
      </c>
      <c r="H93" s="4"/>
      <c r="I93" s="4"/>
    </row>
    <row r="94" spans="1:9" ht="44.25" customHeight="1">
      <c r="A94" s="179" t="str">
        <f>ПрограмаРеализация!A223</f>
        <v xml:space="preserve">Специфична цел 4.3.1.: 
Развитие на институционалното сътрудничество чрез регионални инициативи </v>
      </c>
      <c r="B94" s="180"/>
      <c r="C94" s="181"/>
      <c r="D94" s="81" t="s">
        <v>306</v>
      </c>
      <c r="E94" s="14" t="s">
        <v>309</v>
      </c>
      <c r="F94" s="14" t="s">
        <v>308</v>
      </c>
      <c r="G94" s="14" t="s">
        <v>245</v>
      </c>
      <c r="H94" s="4"/>
      <c r="I94" s="4"/>
    </row>
    <row r="95" spans="1:9" ht="45" customHeight="1">
      <c r="A95" s="182" t="str">
        <f>ПрограмаРеализация!A224</f>
        <v xml:space="preserve">Мярка 4.3.1.1. 
Участие в регионални и трансгранични инициативи и програми  подобряващи социалното и икономическо развитие </v>
      </c>
      <c r="B95" s="183"/>
      <c r="C95" s="184"/>
      <c r="D95" s="81" t="s">
        <v>460</v>
      </c>
      <c r="E95" s="14" t="s">
        <v>309</v>
      </c>
      <c r="F95" s="14" t="s">
        <v>308</v>
      </c>
      <c r="G95" s="14" t="s">
        <v>245</v>
      </c>
      <c r="H95" s="4"/>
      <c r="I95" s="4"/>
    </row>
    <row r="96" spans="1:9" ht="57" customHeight="1">
      <c r="A96" s="182" t="str">
        <f>ПрограмаРеализация!A226</f>
        <v xml:space="preserve">Мярка 4.3.1.2. 
Участие в регионални и трансгранични инициативи и програми  за подобряване на качеството на живот </v>
      </c>
      <c r="B96" s="183"/>
      <c r="C96" s="184"/>
      <c r="D96" s="81" t="s">
        <v>307</v>
      </c>
      <c r="E96" s="14" t="s">
        <v>309</v>
      </c>
      <c r="F96" s="14" t="s">
        <v>308</v>
      </c>
      <c r="G96" s="14" t="s">
        <v>245</v>
      </c>
      <c r="H96" s="4"/>
      <c r="I96" s="4"/>
    </row>
  </sheetData>
  <mergeCells count="96">
    <mergeCell ref="A72:C72"/>
    <mergeCell ref="A95:C95"/>
    <mergeCell ref="A96:C96"/>
    <mergeCell ref="A4:C4"/>
    <mergeCell ref="A90:C90"/>
    <mergeCell ref="A91:C91"/>
    <mergeCell ref="A92:C92"/>
    <mergeCell ref="A93:C93"/>
    <mergeCell ref="A94:C94"/>
    <mergeCell ref="A87:C87"/>
    <mergeCell ref="A88:C88"/>
    <mergeCell ref="A89:C89"/>
    <mergeCell ref="A82:C82"/>
    <mergeCell ref="A83:C83"/>
    <mergeCell ref="A85:C85"/>
    <mergeCell ref="A84:C84"/>
    <mergeCell ref="A78:C78"/>
    <mergeCell ref="A86:C86"/>
    <mergeCell ref="A77:C77"/>
    <mergeCell ref="A73:C73"/>
    <mergeCell ref="A74:C74"/>
    <mergeCell ref="A75:C75"/>
    <mergeCell ref="A76:C76"/>
    <mergeCell ref="A79:C79"/>
    <mergeCell ref="A80:C80"/>
    <mergeCell ref="A81:C81"/>
    <mergeCell ref="A67:C67"/>
    <mergeCell ref="A68:C68"/>
    <mergeCell ref="A69:C69"/>
    <mergeCell ref="A70:C70"/>
    <mergeCell ref="A71:C71"/>
    <mergeCell ref="A64:C64"/>
    <mergeCell ref="A65:C65"/>
    <mergeCell ref="A66:C66"/>
    <mergeCell ref="A59:C59"/>
    <mergeCell ref="A60:C60"/>
    <mergeCell ref="A61:C61"/>
    <mergeCell ref="A62:C62"/>
    <mergeCell ref="A63:C63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36:C36"/>
    <mergeCell ref="A37:C37"/>
    <mergeCell ref="A38:C38"/>
    <mergeCell ref="A33:C33"/>
    <mergeCell ref="A34:C34"/>
    <mergeCell ref="A25:C25"/>
    <mergeCell ref="A26:C26"/>
    <mergeCell ref="A27:C27"/>
    <mergeCell ref="A35:C35"/>
    <mergeCell ref="A28:C28"/>
    <mergeCell ref="A29:C29"/>
    <mergeCell ref="A30:C30"/>
    <mergeCell ref="A31:C31"/>
    <mergeCell ref="A32:C32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12:C12"/>
    <mergeCell ref="A13:C13"/>
    <mergeCell ref="A14:C14"/>
    <mergeCell ref="A6:C6"/>
    <mergeCell ref="A7:C7"/>
    <mergeCell ref="A8:C8"/>
    <mergeCell ref="A9:C9"/>
    <mergeCell ref="A2:C2"/>
    <mergeCell ref="A3:C3"/>
    <mergeCell ref="A1:C1"/>
    <mergeCell ref="A10:C10"/>
    <mergeCell ref="A11:C11"/>
    <mergeCell ref="A5:C5"/>
  </mergeCells>
  <pageMargins left="0.31496062992125984" right="0.11811023622047245" top="0.74803149606299213" bottom="0.74803149606299213" header="0.31496062992125984" footer="0.31496062992125984"/>
  <pageSetup paperSize="9" orientation="landscape" r:id="rId1"/>
  <headerFooter>
    <oddFooter>&amp;C&amp;"Arial Narrow,Курсив"&amp;8“Проектът се осъществява с финансовата подкрепа на Оперативна
програма “Административен капацитет”, съфинансирана от Европейския съюз
чрез Европейския социален фонд.”&amp;R&amp;P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6"/>
  <sheetViews>
    <sheetView tabSelected="1" zoomScaleNormal="100" workbookViewId="0">
      <pane xSplit="14" ySplit="5" topLeftCell="O6" activePane="bottomRight" state="frozen"/>
      <selection pane="topRight" activeCell="O1" sqref="O1"/>
      <selection pane="bottomLeft" activeCell="A6" sqref="A6"/>
      <selection pane="bottomRight" activeCell="A231" sqref="A231:E236"/>
    </sheetView>
  </sheetViews>
  <sheetFormatPr defaultRowHeight="15"/>
  <cols>
    <col min="1" max="1" width="24.28515625" customWidth="1"/>
    <col min="2" max="2" width="8" customWidth="1"/>
    <col min="3" max="3" width="40.42578125" customWidth="1"/>
    <col min="4" max="4" width="11" style="2" customWidth="1"/>
    <col min="5" max="5" width="11.85546875" customWidth="1"/>
    <col min="6" max="6" width="0.28515625" hidden="1" customWidth="1"/>
    <col min="7" max="7" width="9.140625" customWidth="1"/>
    <col min="8" max="8" width="7" customWidth="1"/>
    <col min="9" max="9" width="8.28515625" customWidth="1"/>
    <col min="10" max="10" width="7.42578125" customWidth="1"/>
    <col min="11" max="11" width="8" customWidth="1"/>
    <col min="12" max="12" width="7" customWidth="1"/>
    <col min="13" max="14" width="6.85546875" customWidth="1"/>
  </cols>
  <sheetData>
    <row r="1" spans="1:15" ht="15.75" customHeight="1">
      <c r="A1" s="221" t="s">
        <v>313</v>
      </c>
      <c r="B1" s="221"/>
      <c r="C1" s="221"/>
      <c r="D1" s="221"/>
      <c r="E1" s="8"/>
      <c r="F1" s="9"/>
      <c r="G1" s="9"/>
      <c r="H1" s="9"/>
      <c r="I1" s="9"/>
      <c r="J1" s="9"/>
      <c r="K1" s="9"/>
      <c r="L1" s="8"/>
      <c r="M1" s="8"/>
      <c r="N1" s="8"/>
    </row>
    <row r="2" spans="1:15" ht="23.25" customHeight="1">
      <c r="A2" s="188" t="s">
        <v>311</v>
      </c>
      <c r="B2" s="188"/>
      <c r="C2" s="188"/>
      <c r="D2" s="188"/>
      <c r="E2" s="8"/>
      <c r="F2" s="9"/>
      <c r="G2" s="9"/>
      <c r="H2" s="9"/>
      <c r="I2" s="9"/>
      <c r="J2" s="9"/>
      <c r="K2" s="9"/>
      <c r="L2" s="8"/>
      <c r="M2" s="8"/>
      <c r="N2" s="8"/>
    </row>
    <row r="3" spans="1:15" ht="30" customHeight="1">
      <c r="A3" s="76" t="s">
        <v>246</v>
      </c>
      <c r="B3" s="6" t="s">
        <v>27</v>
      </c>
      <c r="C3" s="121" t="s">
        <v>22</v>
      </c>
      <c r="D3" s="6" t="s">
        <v>31</v>
      </c>
      <c r="E3" s="6" t="s">
        <v>23</v>
      </c>
      <c r="F3" s="6" t="s">
        <v>24</v>
      </c>
      <c r="G3" s="121" t="s">
        <v>25</v>
      </c>
      <c r="H3" s="228" t="s">
        <v>26</v>
      </c>
      <c r="I3" s="228"/>
      <c r="J3" s="228"/>
      <c r="K3" s="228"/>
      <c r="L3" s="228"/>
      <c r="M3" s="228"/>
      <c r="N3" s="228"/>
    </row>
    <row r="4" spans="1:15">
      <c r="A4" s="10"/>
      <c r="B4" s="6"/>
      <c r="C4" s="121"/>
      <c r="D4" s="121" t="s">
        <v>102</v>
      </c>
      <c r="E4" s="6"/>
      <c r="F4" s="6"/>
      <c r="G4" s="121"/>
      <c r="H4" s="121">
        <v>2014</v>
      </c>
      <c r="I4" s="121">
        <v>2015</v>
      </c>
      <c r="J4" s="121">
        <v>2016</v>
      </c>
      <c r="K4" s="121">
        <v>2017</v>
      </c>
      <c r="L4" s="121">
        <v>2018</v>
      </c>
      <c r="M4" s="121">
        <v>2019</v>
      </c>
      <c r="N4" s="121">
        <v>2020</v>
      </c>
    </row>
    <row r="5" spans="1:15" ht="21.75" customHeight="1">
      <c r="A5" s="26"/>
      <c r="B5" s="23"/>
      <c r="C5" s="27" t="s">
        <v>152</v>
      </c>
      <c r="D5" s="28">
        <f>D6+D70+D150+D211</f>
        <v>148595</v>
      </c>
      <c r="E5" s="28"/>
      <c r="F5" s="28" t="e">
        <f>F6+F70+F150+F211</f>
        <v>#VALUE!</v>
      </c>
      <c r="G5" s="28"/>
      <c r="H5" s="97">
        <f>H6+H70+H150+H211</f>
        <v>900</v>
      </c>
      <c r="I5" s="97">
        <f>I6+I70+I150+I211</f>
        <v>34452.5</v>
      </c>
      <c r="J5" s="97">
        <f>J6+J70+J150+J211</f>
        <v>55812.5</v>
      </c>
      <c r="K5" s="97">
        <f>K6+K70+K150+K211</f>
        <v>39492.5</v>
      </c>
      <c r="L5" s="97">
        <f>L6+L70+L150+L211</f>
        <v>10260</v>
      </c>
      <c r="M5" s="97">
        <f>M6+M70+M150+M211</f>
        <v>4327.5</v>
      </c>
      <c r="N5" s="97">
        <f>N6+N70+N150+N211</f>
        <v>1120</v>
      </c>
      <c r="O5" s="99"/>
    </row>
    <row r="6" spans="1:15" ht="15" customHeight="1">
      <c r="A6" s="222" t="s">
        <v>29</v>
      </c>
      <c r="B6" s="223"/>
      <c r="C6" s="224"/>
      <c r="D6" s="219">
        <f>D8</f>
        <v>49960</v>
      </c>
      <c r="E6" s="219"/>
      <c r="F6" s="219">
        <f t="shared" ref="F6:N6" si="0">F8</f>
        <v>0</v>
      </c>
      <c r="G6" s="219"/>
      <c r="H6" s="219">
        <f t="shared" si="0"/>
        <v>900</v>
      </c>
      <c r="I6" s="219">
        <f t="shared" si="0"/>
        <v>10555</v>
      </c>
      <c r="J6" s="219">
        <f t="shared" si="0"/>
        <v>19895</v>
      </c>
      <c r="K6" s="219">
        <f t="shared" si="0"/>
        <v>10730</v>
      </c>
      <c r="L6" s="219">
        <f t="shared" si="0"/>
        <v>4440</v>
      </c>
      <c r="M6" s="219">
        <f t="shared" si="0"/>
        <v>2340</v>
      </c>
      <c r="N6" s="219">
        <f t="shared" si="0"/>
        <v>1100</v>
      </c>
    </row>
    <row r="7" spans="1:15" ht="12.75" customHeight="1">
      <c r="A7" s="225"/>
      <c r="B7" s="226"/>
      <c r="C7" s="227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</row>
    <row r="8" spans="1:15" ht="39.75" customHeight="1">
      <c r="A8" s="135" t="s">
        <v>30</v>
      </c>
      <c r="B8" s="136"/>
      <c r="C8" s="137"/>
      <c r="D8" s="22">
        <f>D9+D26+D38+D57</f>
        <v>49960</v>
      </c>
      <c r="E8" s="22"/>
      <c r="F8" s="22">
        <f t="shared" ref="F8:N8" si="1">F9+F26+F38+F57</f>
        <v>0</v>
      </c>
      <c r="G8" s="22"/>
      <c r="H8" s="22">
        <f t="shared" si="1"/>
        <v>900</v>
      </c>
      <c r="I8" s="22">
        <f t="shared" si="1"/>
        <v>10555</v>
      </c>
      <c r="J8" s="22">
        <f t="shared" si="1"/>
        <v>19895</v>
      </c>
      <c r="K8" s="22">
        <f t="shared" si="1"/>
        <v>10730</v>
      </c>
      <c r="L8" s="22">
        <f t="shared" si="1"/>
        <v>4440</v>
      </c>
      <c r="M8" s="22">
        <f t="shared" si="1"/>
        <v>2340</v>
      </c>
      <c r="N8" s="22">
        <f t="shared" si="1"/>
        <v>1100</v>
      </c>
    </row>
    <row r="9" spans="1:15" ht="38.25" customHeight="1">
      <c r="A9" s="129" t="s">
        <v>28</v>
      </c>
      <c r="B9" s="130"/>
      <c r="C9" s="131"/>
      <c r="D9" s="11">
        <f>D10</f>
        <v>20200</v>
      </c>
      <c r="E9" s="11"/>
      <c r="F9" s="11">
        <f t="shared" ref="F9:N9" si="2">F10</f>
        <v>0</v>
      </c>
      <c r="G9" s="11"/>
      <c r="H9" s="11">
        <f t="shared" si="2"/>
        <v>870</v>
      </c>
      <c r="I9" s="11">
        <f t="shared" si="2"/>
        <v>7700</v>
      </c>
      <c r="J9" s="11">
        <f t="shared" si="2"/>
        <v>8430</v>
      </c>
      <c r="K9" s="11">
        <f t="shared" si="2"/>
        <v>1400</v>
      </c>
      <c r="L9" s="11">
        <f t="shared" si="2"/>
        <v>1600</v>
      </c>
      <c r="M9" s="11">
        <f t="shared" si="2"/>
        <v>100</v>
      </c>
      <c r="N9" s="11">
        <f t="shared" si="2"/>
        <v>100</v>
      </c>
    </row>
    <row r="10" spans="1:15" ht="40.5" customHeight="1">
      <c r="A10" s="190" t="s">
        <v>314</v>
      </c>
      <c r="B10" s="191"/>
      <c r="C10" s="192"/>
      <c r="D10" s="12">
        <f>D11+D17+D20</f>
        <v>20200</v>
      </c>
      <c r="E10" s="12"/>
      <c r="F10" s="12">
        <f t="shared" ref="F10:N10" si="3">F11+F17+F20</f>
        <v>0</v>
      </c>
      <c r="G10" s="12"/>
      <c r="H10" s="12">
        <f t="shared" si="3"/>
        <v>870</v>
      </c>
      <c r="I10" s="12">
        <f t="shared" si="3"/>
        <v>7700</v>
      </c>
      <c r="J10" s="12">
        <f t="shared" si="3"/>
        <v>8430</v>
      </c>
      <c r="K10" s="12">
        <f t="shared" si="3"/>
        <v>1400</v>
      </c>
      <c r="L10" s="12">
        <f t="shared" si="3"/>
        <v>1600</v>
      </c>
      <c r="M10" s="12">
        <f t="shared" si="3"/>
        <v>100</v>
      </c>
      <c r="N10" s="12">
        <f t="shared" si="3"/>
        <v>100</v>
      </c>
    </row>
    <row r="11" spans="1:15" ht="45" customHeight="1">
      <c r="A11" s="182" t="s">
        <v>326</v>
      </c>
      <c r="B11" s="183"/>
      <c r="C11" s="184"/>
      <c r="D11" s="13">
        <f>SUM(D12:D16)</f>
        <v>1700</v>
      </c>
      <c r="E11" s="13"/>
      <c r="F11" s="13">
        <f t="shared" ref="F11:N11" si="4">SUM(F12:F16)</f>
        <v>0</v>
      </c>
      <c r="G11" s="13"/>
      <c r="H11" s="13">
        <f t="shared" si="4"/>
        <v>170</v>
      </c>
      <c r="I11" s="13">
        <f t="shared" si="4"/>
        <v>850</v>
      </c>
      <c r="J11" s="13">
        <f t="shared" si="4"/>
        <v>680</v>
      </c>
      <c r="K11" s="13">
        <f t="shared" si="4"/>
        <v>0</v>
      </c>
      <c r="L11" s="13">
        <f t="shared" si="4"/>
        <v>0</v>
      </c>
      <c r="M11" s="13">
        <f t="shared" si="4"/>
        <v>0</v>
      </c>
      <c r="N11" s="13">
        <f t="shared" si="4"/>
        <v>0</v>
      </c>
    </row>
    <row r="12" spans="1:15" ht="44.25" customHeight="1">
      <c r="A12" s="122"/>
      <c r="B12" s="15" t="s">
        <v>105</v>
      </c>
      <c r="C12" s="122" t="s">
        <v>123</v>
      </c>
      <c r="D12" s="16">
        <v>340</v>
      </c>
      <c r="E12" s="14" t="s">
        <v>328</v>
      </c>
      <c r="F12" s="4"/>
      <c r="G12" s="14" t="s">
        <v>127</v>
      </c>
      <c r="H12" s="14">
        <f>D12*0.5</f>
        <v>170</v>
      </c>
      <c r="I12" s="17">
        <f>D12*0.5</f>
        <v>170</v>
      </c>
      <c r="J12" s="17"/>
      <c r="K12" s="17"/>
      <c r="L12" s="17"/>
      <c r="M12" s="17"/>
      <c r="N12" s="17"/>
    </row>
    <row r="13" spans="1:15" ht="40.5" customHeight="1">
      <c r="A13" s="122"/>
      <c r="B13" s="15" t="s">
        <v>106</v>
      </c>
      <c r="C13" s="122" t="s">
        <v>125</v>
      </c>
      <c r="D13" s="16">
        <v>340</v>
      </c>
      <c r="E13" s="14" t="s">
        <v>329</v>
      </c>
      <c r="F13" s="4"/>
      <c r="G13" s="14" t="s">
        <v>127</v>
      </c>
      <c r="H13" s="4"/>
      <c r="I13" s="17">
        <f>D13*0.5</f>
        <v>170</v>
      </c>
      <c r="J13" s="17">
        <f>D13*0.5</f>
        <v>170</v>
      </c>
      <c r="K13" s="17"/>
      <c r="L13" s="17"/>
      <c r="M13" s="18"/>
      <c r="N13" s="18"/>
    </row>
    <row r="14" spans="1:15" ht="41.25" customHeight="1">
      <c r="A14" s="122"/>
      <c r="B14" s="15" t="s">
        <v>107</v>
      </c>
      <c r="C14" s="122" t="s">
        <v>124</v>
      </c>
      <c r="D14" s="16">
        <v>340</v>
      </c>
      <c r="E14" s="14" t="s">
        <v>328</v>
      </c>
      <c r="F14" s="4"/>
      <c r="G14" s="14" t="s">
        <v>127</v>
      </c>
      <c r="H14" s="17"/>
      <c r="I14" s="17">
        <f>D14*0.5</f>
        <v>170</v>
      </c>
      <c r="J14" s="17">
        <f>D14*0.5</f>
        <v>170</v>
      </c>
      <c r="K14" s="17"/>
      <c r="L14" s="17"/>
      <c r="M14" s="17"/>
      <c r="N14" s="17"/>
    </row>
    <row r="15" spans="1:15" ht="51" customHeight="1">
      <c r="A15" s="122"/>
      <c r="B15" s="15" t="s">
        <v>122</v>
      </c>
      <c r="C15" s="122" t="s">
        <v>327</v>
      </c>
      <c r="D15" s="16">
        <v>340</v>
      </c>
      <c r="E15" s="14" t="s">
        <v>328</v>
      </c>
      <c r="F15" s="4"/>
      <c r="G15" s="14" t="s">
        <v>127</v>
      </c>
      <c r="H15" s="17"/>
      <c r="I15" s="17">
        <f>D15*0.5</f>
        <v>170</v>
      </c>
      <c r="J15" s="17">
        <f>D15*0.5</f>
        <v>170</v>
      </c>
      <c r="K15" s="17"/>
      <c r="L15" s="17"/>
      <c r="M15" s="17"/>
      <c r="N15" s="17"/>
    </row>
    <row r="16" spans="1:15" ht="55.5" customHeight="1">
      <c r="A16" s="122"/>
      <c r="B16" s="15" t="s">
        <v>122</v>
      </c>
      <c r="C16" s="122" t="s">
        <v>330</v>
      </c>
      <c r="D16" s="16">
        <v>340</v>
      </c>
      <c r="E16" s="14" t="s">
        <v>128</v>
      </c>
      <c r="F16" s="4"/>
      <c r="G16" s="14" t="s">
        <v>233</v>
      </c>
      <c r="H16" s="17"/>
      <c r="I16" s="17">
        <f>D16*0.5</f>
        <v>170</v>
      </c>
      <c r="J16" s="17">
        <f>D16*0.5</f>
        <v>170</v>
      </c>
      <c r="K16" s="17"/>
      <c r="L16" s="17"/>
      <c r="M16" s="17"/>
      <c r="N16" s="17"/>
    </row>
    <row r="17" spans="1:14" ht="39" customHeight="1">
      <c r="A17" s="182" t="s">
        <v>331</v>
      </c>
      <c r="B17" s="183"/>
      <c r="C17" s="184"/>
      <c r="D17" s="13">
        <f>SUM(D18:D19)</f>
        <v>2500</v>
      </c>
      <c r="E17" s="13"/>
      <c r="F17" s="13">
        <f t="shared" ref="F17:N17" si="5">SUM(F18:F19)</f>
        <v>0</v>
      </c>
      <c r="G17" s="13"/>
      <c r="H17" s="13">
        <f t="shared" si="5"/>
        <v>100</v>
      </c>
      <c r="I17" s="13">
        <f t="shared" si="5"/>
        <v>950</v>
      </c>
      <c r="J17" s="13">
        <f t="shared" si="5"/>
        <v>950</v>
      </c>
      <c r="K17" s="13">
        <f t="shared" si="5"/>
        <v>200</v>
      </c>
      <c r="L17" s="13">
        <f t="shared" si="5"/>
        <v>100</v>
      </c>
      <c r="M17" s="13">
        <f t="shared" si="5"/>
        <v>100</v>
      </c>
      <c r="N17" s="13">
        <f t="shared" si="5"/>
        <v>100</v>
      </c>
    </row>
    <row r="18" spans="1:14" ht="57" customHeight="1">
      <c r="A18" s="19"/>
      <c r="B18" s="14" t="s">
        <v>108</v>
      </c>
      <c r="C18" s="19" t="s">
        <v>415</v>
      </c>
      <c r="D18" s="16">
        <v>1500</v>
      </c>
      <c r="E18" s="14" t="s">
        <v>332</v>
      </c>
      <c r="F18" s="4"/>
      <c r="G18" s="14" t="s">
        <v>127</v>
      </c>
      <c r="H18" s="17"/>
      <c r="I18" s="17">
        <f>D18*0.5</f>
        <v>750</v>
      </c>
      <c r="J18" s="17">
        <f>D18*0.5</f>
        <v>750</v>
      </c>
      <c r="K18" s="17"/>
      <c r="L18" s="17"/>
      <c r="M18" s="17"/>
      <c r="N18" s="17"/>
    </row>
    <row r="19" spans="1:14" ht="47.25" customHeight="1">
      <c r="A19" s="19"/>
      <c r="B19" s="14" t="s">
        <v>109</v>
      </c>
      <c r="C19" s="19" t="s">
        <v>126</v>
      </c>
      <c r="D19" s="16">
        <v>1000</v>
      </c>
      <c r="E19" s="14" t="s">
        <v>332</v>
      </c>
      <c r="F19" s="4"/>
      <c r="G19" s="14" t="s">
        <v>127</v>
      </c>
      <c r="H19" s="17">
        <f>D19*0.1</f>
        <v>100</v>
      </c>
      <c r="I19" s="17">
        <f>D19*0.2</f>
        <v>200</v>
      </c>
      <c r="J19" s="17">
        <f>D19*0.2</f>
        <v>200</v>
      </c>
      <c r="K19" s="17">
        <f>D19*0.2</f>
        <v>200</v>
      </c>
      <c r="L19" s="17">
        <f>D19*0.1</f>
        <v>100</v>
      </c>
      <c r="M19" s="17">
        <f>D19*0.1</f>
        <v>100</v>
      </c>
      <c r="N19" s="17">
        <f>D19*0.1</f>
        <v>100</v>
      </c>
    </row>
    <row r="20" spans="1:14" ht="30" customHeight="1">
      <c r="A20" s="182" t="s">
        <v>333</v>
      </c>
      <c r="B20" s="183"/>
      <c r="C20" s="184"/>
      <c r="D20" s="13">
        <f>SUM(D21:D25)</f>
        <v>16000</v>
      </c>
      <c r="E20" s="13"/>
      <c r="F20" s="13"/>
      <c r="G20" s="13"/>
      <c r="H20" s="13">
        <f t="shared" ref="H20:N20" si="6">SUM(H21:H25)</f>
        <v>600</v>
      </c>
      <c r="I20" s="13">
        <f t="shared" si="6"/>
        <v>5900</v>
      </c>
      <c r="J20" s="13">
        <f t="shared" si="6"/>
        <v>6800</v>
      </c>
      <c r="K20" s="13">
        <f t="shared" si="6"/>
        <v>1200</v>
      </c>
      <c r="L20" s="13">
        <f t="shared" si="6"/>
        <v>1500</v>
      </c>
      <c r="M20" s="13">
        <f t="shared" si="6"/>
        <v>0</v>
      </c>
      <c r="N20" s="13">
        <f t="shared" si="6"/>
        <v>0</v>
      </c>
    </row>
    <row r="21" spans="1:14" ht="33.75" customHeight="1">
      <c r="A21" s="122"/>
      <c r="B21" s="94" t="s">
        <v>110</v>
      </c>
      <c r="C21" s="122" t="s">
        <v>334</v>
      </c>
      <c r="D21" s="16">
        <v>1000</v>
      </c>
      <c r="E21" s="14" t="s">
        <v>335</v>
      </c>
      <c r="F21" s="4"/>
      <c r="G21" s="14" t="s">
        <v>127</v>
      </c>
      <c r="H21" s="17">
        <f>D21*0.1</f>
        <v>100</v>
      </c>
      <c r="I21" s="17">
        <f>D21*0.4</f>
        <v>400</v>
      </c>
      <c r="J21" s="17">
        <f>D21*0.5</f>
        <v>500</v>
      </c>
      <c r="K21" s="4"/>
      <c r="L21" s="4"/>
      <c r="M21" s="4"/>
      <c r="N21" s="4"/>
    </row>
    <row r="22" spans="1:14" ht="40.5" customHeight="1">
      <c r="A22" s="122"/>
      <c r="B22" s="94" t="s">
        <v>111</v>
      </c>
      <c r="C22" s="122" t="s">
        <v>337</v>
      </c>
      <c r="D22" s="16">
        <v>5000</v>
      </c>
      <c r="E22" s="15" t="s">
        <v>336</v>
      </c>
      <c r="F22" s="4"/>
      <c r="G22" s="14" t="s">
        <v>127</v>
      </c>
      <c r="H22" s="17">
        <f>D22*0.1</f>
        <v>500</v>
      </c>
      <c r="I22" s="17">
        <f>D22*0.4</f>
        <v>2000</v>
      </c>
      <c r="J22" s="17">
        <f>D22*0.5</f>
        <v>2500</v>
      </c>
      <c r="K22" s="4"/>
      <c r="L22" s="4"/>
      <c r="M22" s="4"/>
      <c r="N22" s="4"/>
    </row>
    <row r="23" spans="1:14" ht="61.5" customHeight="1">
      <c r="A23" s="122"/>
      <c r="B23" s="94" t="s">
        <v>112</v>
      </c>
      <c r="C23" s="122" t="s">
        <v>338</v>
      </c>
      <c r="D23" s="16">
        <v>3000</v>
      </c>
      <c r="E23" s="15" t="s">
        <v>339</v>
      </c>
      <c r="F23" s="4"/>
      <c r="G23" s="14" t="s">
        <v>127</v>
      </c>
      <c r="H23" s="17"/>
      <c r="I23" s="17"/>
      <c r="J23" s="17">
        <f>D23*0.1</f>
        <v>300</v>
      </c>
      <c r="K23" s="17">
        <f>D23*0.4</f>
        <v>1200</v>
      </c>
      <c r="L23" s="17">
        <f>D23*0.5</f>
        <v>1500</v>
      </c>
      <c r="M23" s="4"/>
      <c r="N23" s="4"/>
    </row>
    <row r="24" spans="1:14" ht="48" customHeight="1">
      <c r="A24" s="119"/>
      <c r="B24" s="94" t="s">
        <v>494</v>
      </c>
      <c r="C24" s="122" t="s">
        <v>495</v>
      </c>
      <c r="D24" s="16">
        <v>5000</v>
      </c>
      <c r="E24" s="15" t="s">
        <v>496</v>
      </c>
      <c r="F24" s="4"/>
      <c r="G24" s="14" t="s">
        <v>127</v>
      </c>
      <c r="H24" s="17"/>
      <c r="I24" s="17">
        <f>D24*0.5</f>
        <v>2500</v>
      </c>
      <c r="J24" s="17">
        <f>D24*0.5</f>
        <v>2500</v>
      </c>
      <c r="K24" s="17"/>
      <c r="L24" s="17"/>
      <c r="M24" s="4"/>
      <c r="N24" s="4"/>
    </row>
    <row r="25" spans="1:14" ht="33" customHeight="1">
      <c r="A25" s="119"/>
      <c r="B25" s="94" t="s">
        <v>530</v>
      </c>
      <c r="C25" s="122" t="s">
        <v>531</v>
      </c>
      <c r="D25" s="16">
        <v>2000</v>
      </c>
      <c r="E25" s="15" t="s">
        <v>336</v>
      </c>
      <c r="F25" s="4"/>
      <c r="G25" s="14" t="s">
        <v>127</v>
      </c>
      <c r="H25" s="17"/>
      <c r="I25" s="17">
        <f>D25*0.5</f>
        <v>1000</v>
      </c>
      <c r="J25" s="17">
        <f>D25*0.5</f>
        <v>1000</v>
      </c>
      <c r="K25" s="17"/>
      <c r="L25" s="17"/>
      <c r="M25" s="4"/>
      <c r="N25" s="4"/>
    </row>
    <row r="26" spans="1:14" ht="39" customHeight="1">
      <c r="A26" s="216" t="s">
        <v>113</v>
      </c>
      <c r="B26" s="217"/>
      <c r="C26" s="218"/>
      <c r="D26" s="20">
        <f>D27</f>
        <v>12090</v>
      </c>
      <c r="E26" s="20"/>
      <c r="F26" s="20">
        <f t="shared" ref="F26:N26" si="7">F27</f>
        <v>0</v>
      </c>
      <c r="G26" s="20"/>
      <c r="H26" s="20">
        <f t="shared" si="7"/>
        <v>30</v>
      </c>
      <c r="I26" s="20">
        <f t="shared" si="7"/>
        <v>490</v>
      </c>
      <c r="J26" s="20">
        <f t="shared" si="7"/>
        <v>5570</v>
      </c>
      <c r="K26" s="20">
        <f t="shared" si="7"/>
        <v>5420</v>
      </c>
      <c r="L26" s="20">
        <f t="shared" si="7"/>
        <v>340</v>
      </c>
      <c r="M26" s="20">
        <f t="shared" si="7"/>
        <v>240</v>
      </c>
      <c r="N26" s="20">
        <f t="shared" si="7"/>
        <v>0</v>
      </c>
    </row>
    <row r="27" spans="1:14" ht="39.75" customHeight="1">
      <c r="A27" s="182" t="s">
        <v>32</v>
      </c>
      <c r="B27" s="183"/>
      <c r="C27" s="184"/>
      <c r="D27" s="13">
        <f>D28+D32+D35</f>
        <v>12090</v>
      </c>
      <c r="E27" s="13"/>
      <c r="F27" s="13">
        <f t="shared" ref="F27:N27" si="8">F28+F32+F35</f>
        <v>0</v>
      </c>
      <c r="G27" s="13"/>
      <c r="H27" s="13">
        <f t="shared" si="8"/>
        <v>30</v>
      </c>
      <c r="I27" s="13">
        <f t="shared" si="8"/>
        <v>490</v>
      </c>
      <c r="J27" s="13">
        <f t="shared" si="8"/>
        <v>5570</v>
      </c>
      <c r="K27" s="13">
        <f t="shared" si="8"/>
        <v>5420</v>
      </c>
      <c r="L27" s="13">
        <f t="shared" si="8"/>
        <v>340</v>
      </c>
      <c r="M27" s="13">
        <f t="shared" si="8"/>
        <v>240</v>
      </c>
      <c r="N27" s="13">
        <f t="shared" si="8"/>
        <v>0</v>
      </c>
    </row>
    <row r="28" spans="1:14" ht="39" customHeight="1">
      <c r="A28" s="182" t="s">
        <v>315</v>
      </c>
      <c r="B28" s="183"/>
      <c r="C28" s="184"/>
      <c r="D28" s="16">
        <f>SUM(D29:D31)</f>
        <v>10490</v>
      </c>
      <c r="E28" s="16"/>
      <c r="F28" s="16"/>
      <c r="G28" s="16"/>
      <c r="H28" s="16">
        <f t="shared" ref="H28:N28" si="9">SUM(H29:H31)</f>
        <v>30</v>
      </c>
      <c r="I28" s="16">
        <f t="shared" si="9"/>
        <v>150</v>
      </c>
      <c r="J28" s="16">
        <f t="shared" si="9"/>
        <v>5230</v>
      </c>
      <c r="K28" s="16">
        <f t="shared" si="9"/>
        <v>5080</v>
      </c>
      <c r="L28" s="16">
        <f t="shared" si="9"/>
        <v>0</v>
      </c>
      <c r="M28" s="16">
        <f t="shared" si="9"/>
        <v>0</v>
      </c>
      <c r="N28" s="16">
        <f t="shared" si="9"/>
        <v>0</v>
      </c>
    </row>
    <row r="29" spans="1:14" ht="42.75" customHeight="1">
      <c r="A29" s="122"/>
      <c r="B29" s="122" t="s">
        <v>115</v>
      </c>
      <c r="C29" s="122" t="s">
        <v>114</v>
      </c>
      <c r="D29" s="16">
        <v>180</v>
      </c>
      <c r="E29" s="14" t="s">
        <v>128</v>
      </c>
      <c r="F29" s="4"/>
      <c r="G29" s="14" t="s">
        <v>127</v>
      </c>
      <c r="H29" s="14"/>
      <c r="I29" s="14">
        <f>D29*0.5</f>
        <v>90</v>
      </c>
      <c r="J29" s="14">
        <f>D29*0.5</f>
        <v>90</v>
      </c>
      <c r="K29" s="14"/>
      <c r="L29" s="14"/>
      <c r="M29" s="14"/>
      <c r="N29" s="14"/>
    </row>
    <row r="30" spans="1:14" ht="58.5" customHeight="1">
      <c r="A30" s="122"/>
      <c r="B30" s="122" t="s">
        <v>129</v>
      </c>
      <c r="C30" s="122" t="s">
        <v>316</v>
      </c>
      <c r="D30" s="16">
        <v>150</v>
      </c>
      <c r="E30" s="15" t="s">
        <v>132</v>
      </c>
      <c r="F30" s="4"/>
      <c r="G30" s="14" t="s">
        <v>127</v>
      </c>
      <c r="H30" s="14">
        <f>D30*0.2</f>
        <v>30</v>
      </c>
      <c r="I30" s="14">
        <f>D30*0.4</f>
        <v>60</v>
      </c>
      <c r="J30" s="14">
        <f>D30*0.4</f>
        <v>60</v>
      </c>
      <c r="K30" s="4"/>
      <c r="L30" s="4"/>
      <c r="M30" s="4"/>
      <c r="N30" s="4"/>
    </row>
    <row r="31" spans="1:14" ht="41.25" customHeight="1">
      <c r="A31" s="119"/>
      <c r="B31" s="122" t="s">
        <v>492</v>
      </c>
      <c r="C31" s="122" t="s">
        <v>502</v>
      </c>
      <c r="D31" s="16">
        <v>10160</v>
      </c>
      <c r="E31" s="15" t="s">
        <v>493</v>
      </c>
      <c r="F31" s="4"/>
      <c r="G31" s="14" t="s">
        <v>233</v>
      </c>
      <c r="H31" s="14"/>
      <c r="I31" s="14"/>
      <c r="J31" s="14">
        <f>D31*0.5</f>
        <v>5080</v>
      </c>
      <c r="K31" s="14">
        <f>D31*0.5</f>
        <v>5080</v>
      </c>
      <c r="L31" s="4"/>
      <c r="M31" s="4"/>
      <c r="N31" s="4"/>
    </row>
    <row r="32" spans="1:14" ht="45.75" customHeight="1">
      <c r="A32" s="182" t="s">
        <v>342</v>
      </c>
      <c r="B32" s="183"/>
      <c r="C32" s="184"/>
      <c r="D32" s="13">
        <f>SUM(D33:D34)</f>
        <v>1200</v>
      </c>
      <c r="E32" s="13"/>
      <c r="F32" s="13">
        <f t="shared" ref="F32:N32" si="10">SUM(F33:F34)</f>
        <v>0</v>
      </c>
      <c r="G32" s="13"/>
      <c r="H32" s="13">
        <f t="shared" si="10"/>
        <v>0</v>
      </c>
      <c r="I32" s="13">
        <f t="shared" si="10"/>
        <v>240</v>
      </c>
      <c r="J32" s="13">
        <f t="shared" si="10"/>
        <v>240</v>
      </c>
      <c r="K32" s="13">
        <f t="shared" si="10"/>
        <v>240</v>
      </c>
      <c r="L32" s="13">
        <f t="shared" si="10"/>
        <v>240</v>
      </c>
      <c r="M32" s="13">
        <f t="shared" si="10"/>
        <v>240</v>
      </c>
      <c r="N32" s="13">
        <f t="shared" si="10"/>
        <v>0</v>
      </c>
    </row>
    <row r="33" spans="1:14" ht="57.75" customHeight="1">
      <c r="A33" s="19"/>
      <c r="B33" s="14" t="s">
        <v>116</v>
      </c>
      <c r="C33" s="19" t="s">
        <v>131</v>
      </c>
      <c r="D33" s="16">
        <v>600</v>
      </c>
      <c r="E33" s="14" t="s">
        <v>340</v>
      </c>
      <c r="F33" s="4"/>
      <c r="G33" s="14" t="s">
        <v>127</v>
      </c>
      <c r="H33" s="17"/>
      <c r="I33" s="17">
        <f>D33*0.2</f>
        <v>120</v>
      </c>
      <c r="J33" s="17">
        <f>D33*0.2</f>
        <v>120</v>
      </c>
      <c r="K33" s="17">
        <f>D33*0.2</f>
        <v>120</v>
      </c>
      <c r="L33" s="17">
        <f>D33*0.2</f>
        <v>120</v>
      </c>
      <c r="M33" s="17">
        <f>D33*0.2</f>
        <v>120</v>
      </c>
      <c r="N33" s="17"/>
    </row>
    <row r="34" spans="1:14" ht="53.25" customHeight="1">
      <c r="A34" s="19"/>
      <c r="B34" s="14" t="s">
        <v>117</v>
      </c>
      <c r="C34" s="19" t="s">
        <v>341</v>
      </c>
      <c r="D34" s="16">
        <v>600</v>
      </c>
      <c r="E34" s="14" t="s">
        <v>340</v>
      </c>
      <c r="F34" s="4"/>
      <c r="G34" s="14" t="s">
        <v>127</v>
      </c>
      <c r="H34" s="17"/>
      <c r="I34" s="17">
        <f>D34*0.2</f>
        <v>120</v>
      </c>
      <c r="J34" s="17">
        <f>D34*0.2</f>
        <v>120</v>
      </c>
      <c r="K34" s="17">
        <f>D34*0.2</f>
        <v>120</v>
      </c>
      <c r="L34" s="17">
        <f>D34*0.2</f>
        <v>120</v>
      </c>
      <c r="M34" s="17">
        <f>D34*0.2</f>
        <v>120</v>
      </c>
      <c r="N34" s="17"/>
    </row>
    <row r="35" spans="1:14" ht="41.25" customHeight="1">
      <c r="A35" s="182" t="s">
        <v>33</v>
      </c>
      <c r="B35" s="183"/>
      <c r="C35" s="184"/>
      <c r="D35" s="13">
        <f>SUM(D36:D37)</f>
        <v>400</v>
      </c>
      <c r="E35" s="13"/>
      <c r="F35" s="13">
        <f t="shared" ref="F35:N35" si="11">SUM(F36:F37)</f>
        <v>0</v>
      </c>
      <c r="G35" s="13"/>
      <c r="H35" s="13">
        <f t="shared" si="11"/>
        <v>0</v>
      </c>
      <c r="I35" s="13">
        <f t="shared" si="11"/>
        <v>100</v>
      </c>
      <c r="J35" s="13">
        <f t="shared" si="11"/>
        <v>100</v>
      </c>
      <c r="K35" s="13">
        <f t="shared" si="11"/>
        <v>100</v>
      </c>
      <c r="L35" s="13">
        <f t="shared" si="11"/>
        <v>100</v>
      </c>
      <c r="M35" s="13">
        <f t="shared" si="11"/>
        <v>0</v>
      </c>
      <c r="N35" s="13">
        <f t="shared" si="11"/>
        <v>0</v>
      </c>
    </row>
    <row r="36" spans="1:14" ht="57.75" customHeight="1">
      <c r="A36" s="122"/>
      <c r="B36" s="122" t="s">
        <v>118</v>
      </c>
      <c r="C36" s="122" t="s">
        <v>343</v>
      </c>
      <c r="D36" s="16">
        <v>200</v>
      </c>
      <c r="E36" s="14" t="s">
        <v>121</v>
      </c>
      <c r="F36" s="4"/>
      <c r="G36" s="14" t="s">
        <v>127</v>
      </c>
      <c r="H36" s="17"/>
      <c r="I36" s="17">
        <f>D36*0.5</f>
        <v>100</v>
      </c>
      <c r="J36" s="17">
        <f>D36*0.5</f>
        <v>100</v>
      </c>
      <c r="K36" s="17"/>
      <c r="L36" s="17"/>
      <c r="M36" s="17"/>
      <c r="N36" s="17"/>
    </row>
    <row r="37" spans="1:14" ht="57.75" customHeight="1">
      <c r="A37" s="122"/>
      <c r="B37" s="122" t="s">
        <v>119</v>
      </c>
      <c r="C37" s="122" t="s">
        <v>130</v>
      </c>
      <c r="D37" s="16">
        <v>200</v>
      </c>
      <c r="E37" s="14" t="s">
        <v>121</v>
      </c>
      <c r="F37" s="4"/>
      <c r="G37" s="14" t="s">
        <v>127</v>
      </c>
      <c r="H37" s="17"/>
      <c r="I37" s="17"/>
      <c r="J37" s="17"/>
      <c r="K37" s="17">
        <f>D37*0.5</f>
        <v>100</v>
      </c>
      <c r="L37" s="17">
        <f>D37*0.5</f>
        <v>100</v>
      </c>
      <c r="M37" s="17"/>
      <c r="N37" s="17"/>
    </row>
    <row r="38" spans="1:14" ht="34.5" customHeight="1">
      <c r="A38" s="129" t="s">
        <v>34</v>
      </c>
      <c r="B38" s="130"/>
      <c r="C38" s="131"/>
      <c r="D38" s="20">
        <f>D39</f>
        <v>12590</v>
      </c>
      <c r="E38" s="20"/>
      <c r="F38" s="20">
        <f t="shared" ref="F38:N38" si="12">F39</f>
        <v>0</v>
      </c>
      <c r="G38" s="20"/>
      <c r="H38" s="20">
        <f t="shared" si="12"/>
        <v>0</v>
      </c>
      <c r="I38" s="20">
        <f t="shared" si="12"/>
        <v>775</v>
      </c>
      <c r="J38" s="20">
        <f t="shared" si="12"/>
        <v>2815</v>
      </c>
      <c r="K38" s="20">
        <f t="shared" si="12"/>
        <v>3500</v>
      </c>
      <c r="L38" s="20">
        <f t="shared" si="12"/>
        <v>2500</v>
      </c>
      <c r="M38" s="20">
        <f t="shared" si="12"/>
        <v>2000</v>
      </c>
      <c r="N38" s="20">
        <f t="shared" si="12"/>
        <v>1000</v>
      </c>
    </row>
    <row r="39" spans="1:14" ht="30" customHeight="1">
      <c r="A39" s="202" t="s">
        <v>35</v>
      </c>
      <c r="B39" s="203"/>
      <c r="C39" s="204"/>
      <c r="D39" s="13">
        <f>D40+D45+D52+D55</f>
        <v>12590</v>
      </c>
      <c r="E39" s="13"/>
      <c r="F39" s="13">
        <f t="shared" ref="F39:N39" si="13">F40+F45+F52+F55</f>
        <v>0</v>
      </c>
      <c r="G39" s="13"/>
      <c r="H39" s="13">
        <f t="shared" si="13"/>
        <v>0</v>
      </c>
      <c r="I39" s="13">
        <f t="shared" si="13"/>
        <v>775</v>
      </c>
      <c r="J39" s="13">
        <f t="shared" si="13"/>
        <v>2815</v>
      </c>
      <c r="K39" s="13">
        <f t="shared" si="13"/>
        <v>3500</v>
      </c>
      <c r="L39" s="13">
        <f t="shared" si="13"/>
        <v>2500</v>
      </c>
      <c r="M39" s="13">
        <f t="shared" si="13"/>
        <v>2000</v>
      </c>
      <c r="N39" s="13">
        <f t="shared" si="13"/>
        <v>1000</v>
      </c>
    </row>
    <row r="40" spans="1:14" ht="42.75" customHeight="1">
      <c r="A40" s="182" t="s">
        <v>317</v>
      </c>
      <c r="B40" s="183"/>
      <c r="C40" s="184"/>
      <c r="D40" s="13">
        <f>SUM(D41:D44)</f>
        <v>2450</v>
      </c>
      <c r="E40" s="13"/>
      <c r="F40" s="13">
        <f t="shared" ref="F40:N40" si="14">SUM(F41:F44)</f>
        <v>0</v>
      </c>
      <c r="G40" s="13"/>
      <c r="H40" s="13">
        <f t="shared" si="14"/>
        <v>0</v>
      </c>
      <c r="I40" s="13">
        <f t="shared" si="14"/>
        <v>225</v>
      </c>
      <c r="J40" s="13">
        <f t="shared" si="14"/>
        <v>1225</v>
      </c>
      <c r="K40" s="13">
        <f t="shared" si="14"/>
        <v>1000</v>
      </c>
      <c r="L40" s="13">
        <f t="shared" si="14"/>
        <v>0</v>
      </c>
      <c r="M40" s="13">
        <f t="shared" si="14"/>
        <v>0</v>
      </c>
      <c r="N40" s="13">
        <f t="shared" si="14"/>
        <v>0</v>
      </c>
    </row>
    <row r="41" spans="1:14" ht="42" customHeight="1">
      <c r="A41" s="122"/>
      <c r="B41" s="15" t="s">
        <v>133</v>
      </c>
      <c r="C41" s="122" t="s">
        <v>344</v>
      </c>
      <c r="D41" s="16">
        <v>250</v>
      </c>
      <c r="E41" s="14" t="s">
        <v>121</v>
      </c>
      <c r="F41" s="4"/>
      <c r="G41" s="14" t="s">
        <v>127</v>
      </c>
      <c r="H41" s="4"/>
      <c r="I41" s="17">
        <f>D41*0.5</f>
        <v>125</v>
      </c>
      <c r="J41" s="17">
        <f>D41*0.5</f>
        <v>125</v>
      </c>
      <c r="K41" s="4"/>
      <c r="L41" s="4"/>
      <c r="M41" s="4"/>
      <c r="N41" s="4"/>
    </row>
    <row r="42" spans="1:14" ht="57" customHeight="1">
      <c r="A42" s="122"/>
      <c r="B42" s="15" t="s">
        <v>134</v>
      </c>
      <c r="C42" s="122" t="s">
        <v>362</v>
      </c>
      <c r="D42" s="16">
        <v>1000</v>
      </c>
      <c r="E42" s="15" t="s">
        <v>339</v>
      </c>
      <c r="F42" s="4"/>
      <c r="G42" s="14" t="s">
        <v>127</v>
      </c>
      <c r="H42" s="17"/>
      <c r="I42" s="17"/>
      <c r="J42" s="14">
        <f>D42*0.5</f>
        <v>500</v>
      </c>
      <c r="K42" s="14">
        <f>D42*0.5</f>
        <v>500</v>
      </c>
      <c r="L42" s="4"/>
      <c r="M42" s="4"/>
      <c r="N42" s="4"/>
    </row>
    <row r="43" spans="1:14" ht="66.75" customHeight="1">
      <c r="A43" s="122"/>
      <c r="B43" s="15" t="s">
        <v>135</v>
      </c>
      <c r="C43" s="122" t="s">
        <v>345</v>
      </c>
      <c r="D43" s="16">
        <v>1000</v>
      </c>
      <c r="E43" s="15" t="s">
        <v>346</v>
      </c>
      <c r="F43" s="4"/>
      <c r="G43" s="14" t="s">
        <v>127</v>
      </c>
      <c r="H43" s="4"/>
      <c r="I43" s="17"/>
      <c r="J43" s="17">
        <f>D43*0.5</f>
        <v>500</v>
      </c>
      <c r="K43" s="14">
        <f>D43*0.5</f>
        <v>500</v>
      </c>
      <c r="L43" s="4"/>
      <c r="M43" s="4"/>
      <c r="N43" s="4"/>
    </row>
    <row r="44" spans="1:14" ht="48" customHeight="1">
      <c r="A44" s="122"/>
      <c r="B44" s="15" t="s">
        <v>136</v>
      </c>
      <c r="C44" s="90" t="s">
        <v>347</v>
      </c>
      <c r="D44" s="16">
        <v>200</v>
      </c>
      <c r="E44" s="14" t="s">
        <v>348</v>
      </c>
      <c r="F44" s="4"/>
      <c r="G44" s="14" t="s">
        <v>127</v>
      </c>
      <c r="H44" s="17"/>
      <c r="I44" s="17">
        <f>D44*0.5</f>
        <v>100</v>
      </c>
      <c r="J44" s="14">
        <f>D44*0.5</f>
        <v>100</v>
      </c>
      <c r="K44" s="4"/>
      <c r="L44" s="4"/>
      <c r="M44" s="4"/>
      <c r="N44" s="4"/>
    </row>
    <row r="45" spans="1:14" ht="43.5" customHeight="1">
      <c r="A45" s="213" t="s">
        <v>318</v>
      </c>
      <c r="B45" s="214"/>
      <c r="C45" s="215"/>
      <c r="D45" s="13">
        <f>SUM(D46:D51)</f>
        <v>5940</v>
      </c>
      <c r="E45" s="13"/>
      <c r="F45" s="13"/>
      <c r="G45" s="13"/>
      <c r="H45" s="13">
        <f t="shared" ref="H45:N45" si="15">SUM(H46:H51)</f>
        <v>0</v>
      </c>
      <c r="I45" s="13">
        <f t="shared" si="15"/>
        <v>350</v>
      </c>
      <c r="J45" s="13">
        <f t="shared" si="15"/>
        <v>590</v>
      </c>
      <c r="K45" s="13">
        <f t="shared" si="15"/>
        <v>1500</v>
      </c>
      <c r="L45" s="13">
        <f t="shared" si="15"/>
        <v>2500</v>
      </c>
      <c r="M45" s="13">
        <f t="shared" si="15"/>
        <v>1000</v>
      </c>
      <c r="N45" s="13">
        <f t="shared" si="15"/>
        <v>0</v>
      </c>
    </row>
    <row r="46" spans="1:14" ht="58.5" customHeight="1">
      <c r="A46" s="122"/>
      <c r="B46" s="122" t="s">
        <v>137</v>
      </c>
      <c r="C46" s="122" t="s">
        <v>349</v>
      </c>
      <c r="D46" s="16">
        <v>120</v>
      </c>
      <c r="E46" s="14" t="s">
        <v>348</v>
      </c>
      <c r="F46" s="4"/>
      <c r="G46" s="14" t="s">
        <v>127</v>
      </c>
      <c r="H46" s="4"/>
      <c r="I46" s="17"/>
      <c r="J46" s="95">
        <f>D46</f>
        <v>120</v>
      </c>
      <c r="K46" s="4"/>
      <c r="L46" s="4"/>
      <c r="M46" s="4"/>
      <c r="N46" s="4"/>
    </row>
    <row r="47" spans="1:14" ht="58.5" customHeight="1">
      <c r="A47" s="119"/>
      <c r="B47" s="122" t="s">
        <v>138</v>
      </c>
      <c r="C47" s="120" t="s">
        <v>350</v>
      </c>
      <c r="D47" s="16">
        <v>120</v>
      </c>
      <c r="E47" s="14" t="s">
        <v>351</v>
      </c>
      <c r="F47" s="4"/>
      <c r="G47" s="14" t="s">
        <v>127</v>
      </c>
      <c r="H47" s="4"/>
      <c r="I47" s="4"/>
      <c r="J47" s="95">
        <f>D47</f>
        <v>120</v>
      </c>
      <c r="K47" s="17"/>
      <c r="L47" s="4"/>
      <c r="M47" s="4"/>
      <c r="N47" s="4"/>
    </row>
    <row r="48" spans="1:14" ht="60" customHeight="1">
      <c r="A48" s="100"/>
      <c r="B48" s="101" t="s">
        <v>139</v>
      </c>
      <c r="C48" s="102" t="s">
        <v>352</v>
      </c>
      <c r="D48" s="103">
        <v>3000</v>
      </c>
      <c r="E48" s="104" t="s">
        <v>353</v>
      </c>
      <c r="F48" s="105"/>
      <c r="G48" s="106" t="s">
        <v>127</v>
      </c>
      <c r="H48" s="105"/>
      <c r="I48" s="105"/>
      <c r="J48" s="105"/>
      <c r="K48" s="107">
        <f>D48*0.5</f>
        <v>1500</v>
      </c>
      <c r="L48" s="107">
        <f>D48*0.5</f>
        <v>1500</v>
      </c>
      <c r="M48" s="105"/>
      <c r="N48" s="105"/>
    </row>
    <row r="49" spans="1:14" ht="49.5" customHeight="1">
      <c r="A49" s="100"/>
      <c r="B49" s="101" t="s">
        <v>140</v>
      </c>
      <c r="C49" s="102" t="s">
        <v>354</v>
      </c>
      <c r="D49" s="103">
        <v>2000</v>
      </c>
      <c r="E49" s="104" t="s">
        <v>353</v>
      </c>
      <c r="F49" s="105"/>
      <c r="G49" s="106" t="s">
        <v>127</v>
      </c>
      <c r="H49" s="105"/>
      <c r="I49" s="105"/>
      <c r="J49" s="105"/>
      <c r="K49" s="107"/>
      <c r="L49" s="107">
        <f>D49*0.5</f>
        <v>1000</v>
      </c>
      <c r="M49" s="106">
        <f>D49*0.5</f>
        <v>1000</v>
      </c>
      <c r="N49" s="105"/>
    </row>
    <row r="50" spans="1:14" ht="34.5" customHeight="1">
      <c r="A50" s="122"/>
      <c r="B50" s="122" t="s">
        <v>141</v>
      </c>
      <c r="C50" s="122" t="s">
        <v>355</v>
      </c>
      <c r="D50" s="16">
        <v>200</v>
      </c>
      <c r="E50" s="14" t="s">
        <v>120</v>
      </c>
      <c r="F50" s="4"/>
      <c r="G50" s="14" t="s">
        <v>127</v>
      </c>
      <c r="H50" s="4"/>
      <c r="I50" s="14">
        <f>D50*0.5</f>
        <v>100</v>
      </c>
      <c r="J50" s="17">
        <f>D50*0.5</f>
        <v>100</v>
      </c>
      <c r="K50" s="17"/>
      <c r="L50" s="4"/>
      <c r="M50" s="4"/>
      <c r="N50" s="4"/>
    </row>
    <row r="51" spans="1:14" ht="47.25" customHeight="1">
      <c r="A51" s="119"/>
      <c r="B51" s="108" t="s">
        <v>521</v>
      </c>
      <c r="C51" s="108" t="s">
        <v>522</v>
      </c>
      <c r="D51" s="109">
        <v>500</v>
      </c>
      <c r="E51" s="110" t="s">
        <v>353</v>
      </c>
      <c r="F51" s="111"/>
      <c r="G51" s="112" t="s">
        <v>127</v>
      </c>
      <c r="H51" s="111"/>
      <c r="I51" s="112">
        <f>D51*0.5</f>
        <v>250</v>
      </c>
      <c r="J51" s="113">
        <f>D51*0.5</f>
        <v>250</v>
      </c>
      <c r="K51" s="113"/>
      <c r="L51" s="4"/>
      <c r="M51" s="4"/>
      <c r="N51" s="4"/>
    </row>
    <row r="52" spans="1:14" ht="42.75" customHeight="1">
      <c r="A52" s="182" t="s">
        <v>37</v>
      </c>
      <c r="B52" s="183"/>
      <c r="C52" s="184"/>
      <c r="D52" s="13">
        <f>SUM(D53:D54)</f>
        <v>4000</v>
      </c>
      <c r="E52" s="13"/>
      <c r="F52" s="13"/>
      <c r="G52" s="13"/>
      <c r="H52" s="13">
        <f t="shared" ref="H52:N52" si="16">SUM(H53:H54)</f>
        <v>0</v>
      </c>
      <c r="I52" s="13">
        <f t="shared" si="16"/>
        <v>0</v>
      </c>
      <c r="J52" s="13">
        <f t="shared" si="16"/>
        <v>1000</v>
      </c>
      <c r="K52" s="13">
        <f t="shared" si="16"/>
        <v>1000</v>
      </c>
      <c r="L52" s="13">
        <f t="shared" si="16"/>
        <v>0</v>
      </c>
      <c r="M52" s="13">
        <f t="shared" si="16"/>
        <v>1000</v>
      </c>
      <c r="N52" s="13">
        <f t="shared" si="16"/>
        <v>1000</v>
      </c>
    </row>
    <row r="53" spans="1:14" ht="42.75" customHeight="1">
      <c r="A53" s="122"/>
      <c r="B53" s="122" t="s">
        <v>356</v>
      </c>
      <c r="C53" s="122" t="s">
        <v>363</v>
      </c>
      <c r="D53" s="16">
        <v>2000</v>
      </c>
      <c r="E53" s="14" t="s">
        <v>143</v>
      </c>
      <c r="F53" s="4"/>
      <c r="G53" s="14" t="s">
        <v>127</v>
      </c>
      <c r="H53" s="4"/>
      <c r="I53" s="4"/>
      <c r="J53" s="4"/>
      <c r="K53" s="17"/>
      <c r="L53" s="17"/>
      <c r="M53" s="17">
        <f>D53*0.5</f>
        <v>1000</v>
      </c>
      <c r="N53" s="17">
        <f>D53*0.5</f>
        <v>1000</v>
      </c>
    </row>
    <row r="54" spans="1:14" ht="63.75" customHeight="1">
      <c r="A54" s="119"/>
      <c r="B54" s="122" t="s">
        <v>523</v>
      </c>
      <c r="C54" s="122" t="s">
        <v>524</v>
      </c>
      <c r="D54" s="16">
        <v>2000</v>
      </c>
      <c r="E54" s="14" t="s">
        <v>496</v>
      </c>
      <c r="F54" s="4"/>
      <c r="G54" s="14" t="s">
        <v>127</v>
      </c>
      <c r="H54" s="4"/>
      <c r="I54" s="4"/>
      <c r="J54" s="113">
        <f>D54*0.5</f>
        <v>1000</v>
      </c>
      <c r="K54" s="113">
        <f>D54*0.5</f>
        <v>1000</v>
      </c>
      <c r="L54" s="107"/>
      <c r="M54" s="17"/>
      <c r="N54" s="17"/>
    </row>
    <row r="55" spans="1:14" ht="40.5" customHeight="1">
      <c r="A55" s="182" t="s">
        <v>38</v>
      </c>
      <c r="B55" s="183"/>
      <c r="C55" s="184"/>
      <c r="D55" s="13">
        <f>SUM(D56:D56)</f>
        <v>200</v>
      </c>
      <c r="E55" s="13"/>
      <c r="F55" s="13">
        <f t="shared" ref="F55:N55" si="17">SUM(F56:F56)</f>
        <v>0</v>
      </c>
      <c r="G55" s="13"/>
      <c r="H55" s="13">
        <f t="shared" si="17"/>
        <v>0</v>
      </c>
      <c r="I55" s="13">
        <f t="shared" si="17"/>
        <v>200</v>
      </c>
      <c r="J55" s="13">
        <f t="shared" si="17"/>
        <v>0</v>
      </c>
      <c r="K55" s="13">
        <f t="shared" si="17"/>
        <v>0</v>
      </c>
      <c r="L55" s="13">
        <f t="shared" si="17"/>
        <v>0</v>
      </c>
      <c r="M55" s="13">
        <f t="shared" si="17"/>
        <v>0</v>
      </c>
      <c r="N55" s="13">
        <f t="shared" si="17"/>
        <v>0</v>
      </c>
    </row>
    <row r="56" spans="1:14" ht="90" customHeight="1">
      <c r="A56" s="122"/>
      <c r="B56" s="122" t="s">
        <v>142</v>
      </c>
      <c r="C56" s="122" t="s">
        <v>358</v>
      </c>
      <c r="D56" s="16">
        <v>200</v>
      </c>
      <c r="E56" s="14" t="s">
        <v>357</v>
      </c>
      <c r="F56" s="4"/>
      <c r="G56" s="14" t="s">
        <v>127</v>
      </c>
      <c r="H56" s="17"/>
      <c r="I56" s="95">
        <f>D56</f>
        <v>200</v>
      </c>
      <c r="J56" s="4"/>
      <c r="K56" s="4"/>
      <c r="L56" s="4"/>
      <c r="M56" s="4"/>
      <c r="N56" s="4"/>
    </row>
    <row r="57" spans="1:14" ht="33.75" customHeight="1">
      <c r="A57" s="129" t="s">
        <v>39</v>
      </c>
      <c r="B57" s="130"/>
      <c r="C57" s="131"/>
      <c r="D57" s="20">
        <f>D58</f>
        <v>5080</v>
      </c>
      <c r="E57" s="20"/>
      <c r="F57" s="20">
        <f t="shared" ref="F57:N57" si="18">F58</f>
        <v>0</v>
      </c>
      <c r="G57" s="20"/>
      <c r="H57" s="20">
        <f t="shared" si="18"/>
        <v>0</v>
      </c>
      <c r="I57" s="20">
        <f t="shared" si="18"/>
        <v>1590</v>
      </c>
      <c r="J57" s="20">
        <f t="shared" si="18"/>
        <v>3080</v>
      </c>
      <c r="K57" s="20">
        <f t="shared" si="18"/>
        <v>410</v>
      </c>
      <c r="L57" s="20">
        <f t="shared" si="18"/>
        <v>0</v>
      </c>
      <c r="M57" s="20">
        <f t="shared" si="18"/>
        <v>0</v>
      </c>
      <c r="N57" s="20">
        <f t="shared" si="18"/>
        <v>0</v>
      </c>
    </row>
    <row r="58" spans="1:14" ht="35.25" customHeight="1">
      <c r="A58" s="182" t="s">
        <v>40</v>
      </c>
      <c r="B58" s="183"/>
      <c r="C58" s="184"/>
      <c r="D58" s="13">
        <f>D59+D62+D64+D66+D68</f>
        <v>5080</v>
      </c>
      <c r="E58" s="13"/>
      <c r="F58" s="13">
        <f t="shared" ref="F58:N58" si="19">F59+F62+F64+F66+F68</f>
        <v>0</v>
      </c>
      <c r="G58" s="13"/>
      <c r="H58" s="13">
        <f t="shared" si="19"/>
        <v>0</v>
      </c>
      <c r="I58" s="13">
        <f t="shared" si="19"/>
        <v>1590</v>
      </c>
      <c r="J58" s="13">
        <f t="shared" si="19"/>
        <v>3080</v>
      </c>
      <c r="K58" s="13">
        <f t="shared" si="19"/>
        <v>410</v>
      </c>
      <c r="L58" s="13">
        <f t="shared" si="19"/>
        <v>0</v>
      </c>
      <c r="M58" s="13">
        <f t="shared" si="19"/>
        <v>0</v>
      </c>
      <c r="N58" s="13">
        <f t="shared" si="19"/>
        <v>0</v>
      </c>
    </row>
    <row r="59" spans="1:14" ht="43.5" customHeight="1">
      <c r="A59" s="182" t="s">
        <v>41</v>
      </c>
      <c r="B59" s="183"/>
      <c r="C59" s="184"/>
      <c r="D59" s="13">
        <f>SUM(D60:D61)</f>
        <v>2000</v>
      </c>
      <c r="E59" s="13"/>
      <c r="F59" s="13"/>
      <c r="G59" s="13"/>
      <c r="H59" s="13">
        <f t="shared" ref="H59:N59" si="20">SUM(H60:H61)</f>
        <v>0</v>
      </c>
      <c r="I59" s="13">
        <f t="shared" si="20"/>
        <v>400</v>
      </c>
      <c r="J59" s="13">
        <f t="shared" si="20"/>
        <v>1600</v>
      </c>
      <c r="K59" s="13">
        <f t="shared" si="20"/>
        <v>0</v>
      </c>
      <c r="L59" s="13">
        <f t="shared" si="20"/>
        <v>0</v>
      </c>
      <c r="M59" s="13">
        <f t="shared" si="20"/>
        <v>0</v>
      </c>
      <c r="N59" s="13">
        <f t="shared" si="20"/>
        <v>0</v>
      </c>
    </row>
    <row r="60" spans="1:14" ht="72.75" customHeight="1">
      <c r="A60" s="122"/>
      <c r="B60" s="122" t="s">
        <v>145</v>
      </c>
      <c r="C60" s="122" t="s">
        <v>359</v>
      </c>
      <c r="D60" s="16">
        <v>1000</v>
      </c>
      <c r="E60" s="15" t="s">
        <v>144</v>
      </c>
      <c r="F60" s="4"/>
      <c r="G60" s="14" t="s">
        <v>127</v>
      </c>
      <c r="H60" s="4"/>
      <c r="I60" s="17">
        <f>D60*0.2</f>
        <v>200</v>
      </c>
      <c r="J60" s="17">
        <f>D60*0.8</f>
        <v>800</v>
      </c>
      <c r="K60" s="4"/>
      <c r="L60" s="4"/>
      <c r="M60" s="4"/>
      <c r="N60" s="4"/>
    </row>
    <row r="61" spans="1:14" ht="44.25" customHeight="1">
      <c r="A61" s="119"/>
      <c r="B61" s="122" t="s">
        <v>490</v>
      </c>
      <c r="C61" s="122" t="s">
        <v>491</v>
      </c>
      <c r="D61" s="16">
        <v>1000</v>
      </c>
      <c r="E61" s="15" t="s">
        <v>144</v>
      </c>
      <c r="F61" s="4"/>
      <c r="G61" s="14" t="s">
        <v>127</v>
      </c>
      <c r="H61" s="4"/>
      <c r="I61" s="17">
        <f>D61*0.2</f>
        <v>200</v>
      </c>
      <c r="J61" s="17">
        <f>D61*0.8</f>
        <v>800</v>
      </c>
      <c r="K61" s="4"/>
      <c r="L61" s="4"/>
      <c r="M61" s="4"/>
      <c r="N61" s="4"/>
    </row>
    <row r="62" spans="1:14" ht="42.75" customHeight="1">
      <c r="A62" s="182" t="s">
        <v>146</v>
      </c>
      <c r="B62" s="183"/>
      <c r="C62" s="184"/>
      <c r="D62" s="13">
        <f>D63</f>
        <v>580</v>
      </c>
      <c r="E62" s="13"/>
      <c r="F62" s="13">
        <f t="shared" ref="F62:N62" si="21">F63</f>
        <v>0</v>
      </c>
      <c r="G62" s="13"/>
      <c r="H62" s="13">
        <f t="shared" si="21"/>
        <v>0</v>
      </c>
      <c r="I62" s="13">
        <f t="shared" si="21"/>
        <v>0</v>
      </c>
      <c r="J62" s="13">
        <f t="shared" si="21"/>
        <v>290</v>
      </c>
      <c r="K62" s="13">
        <f t="shared" si="21"/>
        <v>290</v>
      </c>
      <c r="L62" s="13">
        <f t="shared" si="21"/>
        <v>0</v>
      </c>
      <c r="M62" s="13">
        <f t="shared" si="21"/>
        <v>0</v>
      </c>
      <c r="N62" s="13">
        <f t="shared" si="21"/>
        <v>0</v>
      </c>
    </row>
    <row r="63" spans="1:14" ht="53.25" customHeight="1">
      <c r="A63" s="122"/>
      <c r="B63" s="122" t="s">
        <v>147</v>
      </c>
      <c r="C63" s="122" t="s">
        <v>364</v>
      </c>
      <c r="D63" s="16">
        <v>580</v>
      </c>
      <c r="E63" s="14" t="s">
        <v>121</v>
      </c>
      <c r="F63" s="4"/>
      <c r="G63" s="14" t="s">
        <v>127</v>
      </c>
      <c r="H63" s="4"/>
      <c r="I63" s="4"/>
      <c r="J63" s="17">
        <f>D63*0.5</f>
        <v>290</v>
      </c>
      <c r="K63" s="17">
        <f>D63*0.5</f>
        <v>290</v>
      </c>
      <c r="L63" s="4"/>
      <c r="M63" s="4"/>
      <c r="N63" s="4"/>
    </row>
    <row r="64" spans="1:14" ht="48.75" customHeight="1">
      <c r="A64" s="182" t="s">
        <v>42</v>
      </c>
      <c r="B64" s="183"/>
      <c r="C64" s="184"/>
      <c r="D64" s="13">
        <f>D65</f>
        <v>2000</v>
      </c>
      <c r="E64" s="13"/>
      <c r="F64" s="13">
        <f t="shared" ref="F64:N64" si="22">F65</f>
        <v>0</v>
      </c>
      <c r="G64" s="13"/>
      <c r="H64" s="13">
        <f t="shared" si="22"/>
        <v>0</v>
      </c>
      <c r="I64" s="13">
        <f t="shared" si="22"/>
        <v>1000</v>
      </c>
      <c r="J64" s="13">
        <f t="shared" si="22"/>
        <v>1000</v>
      </c>
      <c r="K64" s="13">
        <f t="shared" si="22"/>
        <v>0</v>
      </c>
      <c r="L64" s="13">
        <f t="shared" si="22"/>
        <v>0</v>
      </c>
      <c r="M64" s="13">
        <f t="shared" si="22"/>
        <v>0</v>
      </c>
      <c r="N64" s="13">
        <f t="shared" si="22"/>
        <v>0</v>
      </c>
    </row>
    <row r="65" spans="1:14" ht="66" customHeight="1">
      <c r="A65" s="122"/>
      <c r="B65" s="122" t="s">
        <v>148</v>
      </c>
      <c r="C65" s="122" t="s">
        <v>361</v>
      </c>
      <c r="D65" s="16">
        <v>2000</v>
      </c>
      <c r="E65" s="15" t="s">
        <v>360</v>
      </c>
      <c r="F65" s="4"/>
      <c r="G65" s="14" t="s">
        <v>127</v>
      </c>
      <c r="H65" s="4"/>
      <c r="I65" s="17">
        <f>D65*0.5</f>
        <v>1000</v>
      </c>
      <c r="J65" s="17">
        <f>D65*0.5</f>
        <v>1000</v>
      </c>
      <c r="K65" s="4"/>
      <c r="L65" s="4"/>
      <c r="M65" s="4"/>
      <c r="N65" s="4"/>
    </row>
    <row r="66" spans="1:14" ht="27" customHeight="1">
      <c r="A66" s="182" t="s">
        <v>43</v>
      </c>
      <c r="B66" s="183"/>
      <c r="C66" s="184"/>
      <c r="D66" s="13">
        <f>D67</f>
        <v>200</v>
      </c>
      <c r="E66" s="13"/>
      <c r="F66" s="13">
        <f t="shared" ref="F66:N66" si="23">F67</f>
        <v>0</v>
      </c>
      <c r="G66" s="13"/>
      <c r="H66" s="13">
        <f t="shared" si="23"/>
        <v>0</v>
      </c>
      <c r="I66" s="13">
        <f t="shared" si="23"/>
        <v>100</v>
      </c>
      <c r="J66" s="13">
        <f t="shared" si="23"/>
        <v>100</v>
      </c>
      <c r="K66" s="13">
        <f t="shared" si="23"/>
        <v>0</v>
      </c>
      <c r="L66" s="13">
        <f t="shared" si="23"/>
        <v>0</v>
      </c>
      <c r="M66" s="13">
        <f t="shared" si="23"/>
        <v>0</v>
      </c>
      <c r="N66" s="13">
        <f t="shared" si="23"/>
        <v>0</v>
      </c>
    </row>
    <row r="67" spans="1:14" ht="36" customHeight="1">
      <c r="A67" s="122"/>
      <c r="B67" s="122" t="s">
        <v>150</v>
      </c>
      <c r="C67" s="122" t="s">
        <v>149</v>
      </c>
      <c r="D67" s="16">
        <v>200</v>
      </c>
      <c r="E67" s="15" t="s">
        <v>227</v>
      </c>
      <c r="F67" s="4"/>
      <c r="G67" s="14" t="s">
        <v>127</v>
      </c>
      <c r="H67" s="17"/>
      <c r="I67" s="17">
        <f>D67*0.5</f>
        <v>100</v>
      </c>
      <c r="J67" s="14">
        <f>D67*0.5</f>
        <v>100</v>
      </c>
      <c r="K67" s="14"/>
      <c r="L67" s="4"/>
      <c r="M67" s="4"/>
      <c r="N67" s="4"/>
    </row>
    <row r="68" spans="1:14" ht="43.5" customHeight="1">
      <c r="A68" s="182" t="s">
        <v>44</v>
      </c>
      <c r="B68" s="183"/>
      <c r="C68" s="184"/>
      <c r="D68" s="13">
        <f>D69</f>
        <v>300</v>
      </c>
      <c r="E68" s="13"/>
      <c r="F68" s="13">
        <f t="shared" ref="F68:N68" si="24">F69</f>
        <v>0</v>
      </c>
      <c r="G68" s="13"/>
      <c r="H68" s="13">
        <f t="shared" si="24"/>
        <v>0</v>
      </c>
      <c r="I68" s="13">
        <f t="shared" si="24"/>
        <v>90</v>
      </c>
      <c r="J68" s="13">
        <f t="shared" si="24"/>
        <v>90</v>
      </c>
      <c r="K68" s="13">
        <f t="shared" si="24"/>
        <v>120</v>
      </c>
      <c r="L68" s="13">
        <f t="shared" si="24"/>
        <v>0</v>
      </c>
      <c r="M68" s="13">
        <f t="shared" si="24"/>
        <v>0</v>
      </c>
      <c r="N68" s="13">
        <f t="shared" si="24"/>
        <v>0</v>
      </c>
    </row>
    <row r="69" spans="1:14" ht="84" customHeight="1">
      <c r="A69" s="4"/>
      <c r="B69" s="14" t="s">
        <v>151</v>
      </c>
      <c r="C69" s="19" t="s">
        <v>365</v>
      </c>
      <c r="D69" s="16">
        <v>300</v>
      </c>
      <c r="E69" s="15" t="s">
        <v>228</v>
      </c>
      <c r="F69" s="4"/>
      <c r="G69" s="14" t="s">
        <v>127</v>
      </c>
      <c r="H69" s="4"/>
      <c r="I69" s="17">
        <f>D69*0.3</f>
        <v>90</v>
      </c>
      <c r="J69" s="17">
        <f>D69*0.3</f>
        <v>90</v>
      </c>
      <c r="K69" s="14">
        <f>D69*0.4</f>
        <v>120</v>
      </c>
      <c r="L69" s="4"/>
      <c r="M69" s="4"/>
      <c r="N69" s="4"/>
    </row>
    <row r="70" spans="1:14" ht="27" customHeight="1">
      <c r="A70" s="147" t="s">
        <v>36</v>
      </c>
      <c r="B70" s="148"/>
      <c r="C70" s="149"/>
      <c r="D70" s="33">
        <f>D71</f>
        <v>30470</v>
      </c>
      <c r="E70" s="33"/>
      <c r="F70" s="33" t="e">
        <f t="shared" ref="F70:N70" si="25">F71</f>
        <v>#VALUE!</v>
      </c>
      <c r="G70" s="33"/>
      <c r="H70" s="33">
        <f t="shared" si="25"/>
        <v>0</v>
      </c>
      <c r="I70" s="33">
        <f t="shared" si="25"/>
        <v>3962.5</v>
      </c>
      <c r="J70" s="33">
        <f t="shared" si="25"/>
        <v>9947.5</v>
      </c>
      <c r="K70" s="33">
        <f t="shared" si="25"/>
        <v>12592.5</v>
      </c>
      <c r="L70" s="33">
        <f t="shared" si="25"/>
        <v>2460</v>
      </c>
      <c r="M70" s="33">
        <f t="shared" si="25"/>
        <v>1487.5</v>
      </c>
      <c r="N70" s="33">
        <f t="shared" si="25"/>
        <v>20</v>
      </c>
    </row>
    <row r="71" spans="1:14" ht="33.75" customHeight="1">
      <c r="A71" s="150" t="s">
        <v>46</v>
      </c>
      <c r="B71" s="151"/>
      <c r="C71" s="152"/>
      <c r="D71" s="34">
        <f>D72+D86+D120+D133+D144</f>
        <v>30470</v>
      </c>
      <c r="E71" s="34"/>
      <c r="F71" s="34" t="e">
        <f>F72+F86+F120+F133+F144</f>
        <v>#VALUE!</v>
      </c>
      <c r="G71" s="34"/>
      <c r="H71" s="34">
        <f>H72+H86+H120+H133+H144</f>
        <v>0</v>
      </c>
      <c r="I71" s="34">
        <f>I72+I86+I120+I133+I144</f>
        <v>3962.5</v>
      </c>
      <c r="J71" s="34">
        <f>J72+J86+J120+J133+J144</f>
        <v>9947.5</v>
      </c>
      <c r="K71" s="34">
        <f>K72+K86+K120+K133+K144</f>
        <v>12592.5</v>
      </c>
      <c r="L71" s="34">
        <f>L72+L86+L120+L133+L144</f>
        <v>2460</v>
      </c>
      <c r="M71" s="34">
        <f>M72+M86+M120+M133+M144</f>
        <v>1487.5</v>
      </c>
      <c r="N71" s="34">
        <f>N72+N86+N120+N133+N144</f>
        <v>20</v>
      </c>
    </row>
    <row r="72" spans="1:14" ht="47.25" customHeight="1">
      <c r="A72" s="153" t="s">
        <v>45</v>
      </c>
      <c r="B72" s="154"/>
      <c r="C72" s="155"/>
      <c r="D72" s="32">
        <f>D73+D83</f>
        <v>6980</v>
      </c>
      <c r="E72" s="32"/>
      <c r="F72" s="32">
        <f>F73+F83</f>
        <v>0</v>
      </c>
      <c r="G72" s="32"/>
      <c r="H72" s="32">
        <f t="shared" ref="H72:N72" si="26">H73+H83</f>
        <v>0</v>
      </c>
      <c r="I72" s="32">
        <f t="shared" si="26"/>
        <v>870</v>
      </c>
      <c r="J72" s="32">
        <f t="shared" si="26"/>
        <v>2090</v>
      </c>
      <c r="K72" s="32">
        <f t="shared" si="26"/>
        <v>2280</v>
      </c>
      <c r="L72" s="32">
        <f t="shared" si="26"/>
        <v>740</v>
      </c>
      <c r="M72" s="32">
        <f t="shared" si="26"/>
        <v>980</v>
      </c>
      <c r="N72" s="32">
        <f t="shared" si="26"/>
        <v>20</v>
      </c>
    </row>
    <row r="73" spans="1:14" ht="33" customHeight="1">
      <c r="A73" s="196" t="s">
        <v>47</v>
      </c>
      <c r="B73" s="197"/>
      <c r="C73" s="198"/>
      <c r="D73" s="30">
        <f>D74+D78+D80</f>
        <v>6380</v>
      </c>
      <c r="E73" s="30"/>
      <c r="F73" s="30">
        <f>F74+F78+F80</f>
        <v>0</v>
      </c>
      <c r="G73" s="30"/>
      <c r="H73" s="30">
        <f t="shared" ref="H73:N73" si="27">H74+H78+H80</f>
        <v>0</v>
      </c>
      <c r="I73" s="30">
        <f t="shared" si="27"/>
        <v>690</v>
      </c>
      <c r="J73" s="30">
        <f t="shared" si="27"/>
        <v>1910</v>
      </c>
      <c r="K73" s="30">
        <f t="shared" si="27"/>
        <v>2040</v>
      </c>
      <c r="L73" s="30">
        <f t="shared" si="27"/>
        <v>740</v>
      </c>
      <c r="M73" s="30">
        <f t="shared" si="27"/>
        <v>980</v>
      </c>
      <c r="N73" s="30">
        <f t="shared" si="27"/>
        <v>20</v>
      </c>
    </row>
    <row r="74" spans="1:14" ht="43.5" customHeight="1">
      <c r="A74" s="182" t="s">
        <v>48</v>
      </c>
      <c r="B74" s="183"/>
      <c r="C74" s="184"/>
      <c r="D74" s="13">
        <f>SUM(D75:D77)</f>
        <v>5600</v>
      </c>
      <c r="E74" s="13"/>
      <c r="F74" s="13">
        <f>SUM(F75:F77)</f>
        <v>0</v>
      </c>
      <c r="G74" s="13"/>
      <c r="H74" s="13">
        <f t="shared" ref="H74:N74" si="28">SUM(H75:H77)</f>
        <v>0</v>
      </c>
      <c r="I74" s="13">
        <f t="shared" si="28"/>
        <v>400</v>
      </c>
      <c r="J74" s="13">
        <f t="shared" si="28"/>
        <v>1600</v>
      </c>
      <c r="K74" s="13">
        <f t="shared" si="28"/>
        <v>1920</v>
      </c>
      <c r="L74" s="13">
        <f t="shared" si="28"/>
        <v>720</v>
      </c>
      <c r="M74" s="13">
        <f t="shared" si="28"/>
        <v>960</v>
      </c>
      <c r="N74" s="13">
        <f t="shared" si="28"/>
        <v>0</v>
      </c>
    </row>
    <row r="75" spans="1:14" ht="51.75" customHeight="1">
      <c r="A75" s="122"/>
      <c r="B75" s="122" t="s">
        <v>153</v>
      </c>
      <c r="C75" s="122" t="s">
        <v>366</v>
      </c>
      <c r="D75" s="16">
        <v>800</v>
      </c>
      <c r="E75" s="14" t="s">
        <v>121</v>
      </c>
      <c r="F75" s="4"/>
      <c r="G75" s="14" t="s">
        <v>127</v>
      </c>
      <c r="H75" s="4"/>
      <c r="I75" s="14">
        <f>D75*0.5</f>
        <v>400</v>
      </c>
      <c r="J75" s="14">
        <f>D75*0.5</f>
        <v>400</v>
      </c>
      <c r="K75" s="4"/>
      <c r="L75" s="4"/>
      <c r="M75" s="4"/>
      <c r="N75" s="4"/>
    </row>
    <row r="76" spans="1:14" ht="47.25" customHeight="1">
      <c r="A76" s="122"/>
      <c r="B76" s="122" t="s">
        <v>507</v>
      </c>
      <c r="C76" s="122" t="s">
        <v>368</v>
      </c>
      <c r="D76" s="16">
        <v>2400</v>
      </c>
      <c r="E76" s="15" t="s">
        <v>178</v>
      </c>
      <c r="F76" s="4"/>
      <c r="G76" s="14" t="s">
        <v>127</v>
      </c>
      <c r="H76" s="4"/>
      <c r="I76" s="14"/>
      <c r="J76" s="14">
        <f>D76*0.5</f>
        <v>1200</v>
      </c>
      <c r="K76" s="14">
        <f>D76*0.5</f>
        <v>1200</v>
      </c>
      <c r="L76" s="14"/>
      <c r="M76" s="4"/>
      <c r="N76" s="4"/>
    </row>
    <row r="77" spans="1:14" ht="60" customHeight="1">
      <c r="A77" s="122"/>
      <c r="B77" s="122" t="s">
        <v>367</v>
      </c>
      <c r="C77" s="122" t="s">
        <v>416</v>
      </c>
      <c r="D77" s="16">
        <v>2400</v>
      </c>
      <c r="E77" s="15" t="s">
        <v>121</v>
      </c>
      <c r="F77" s="4"/>
      <c r="G77" s="14" t="s">
        <v>127</v>
      </c>
      <c r="H77" s="4"/>
      <c r="I77" s="14"/>
      <c r="J77" s="14"/>
      <c r="K77" s="14">
        <f>D77*0.3</f>
        <v>720</v>
      </c>
      <c r="L77" s="14">
        <f>D77*0.3</f>
        <v>720</v>
      </c>
      <c r="M77" s="14">
        <f>D77*0.4</f>
        <v>960</v>
      </c>
      <c r="N77" s="4"/>
    </row>
    <row r="78" spans="1:14" ht="41.25" customHeight="1">
      <c r="A78" s="212" t="s">
        <v>425</v>
      </c>
      <c r="B78" s="212"/>
      <c r="C78" s="212"/>
      <c r="D78" s="13">
        <f>D79</f>
        <v>200</v>
      </c>
      <c r="E78" s="13"/>
      <c r="F78" s="13">
        <f t="shared" ref="F78:N78" si="29">F79</f>
        <v>0</v>
      </c>
      <c r="G78" s="13"/>
      <c r="H78" s="13">
        <f t="shared" si="29"/>
        <v>0</v>
      </c>
      <c r="I78" s="13">
        <f t="shared" si="29"/>
        <v>100</v>
      </c>
      <c r="J78" s="13">
        <f t="shared" si="29"/>
        <v>20</v>
      </c>
      <c r="K78" s="13">
        <f t="shared" si="29"/>
        <v>20</v>
      </c>
      <c r="L78" s="13">
        <f t="shared" si="29"/>
        <v>20</v>
      </c>
      <c r="M78" s="13">
        <f t="shared" si="29"/>
        <v>20</v>
      </c>
      <c r="N78" s="13">
        <f t="shared" si="29"/>
        <v>20</v>
      </c>
    </row>
    <row r="79" spans="1:14" ht="75" customHeight="1">
      <c r="A79" s="122"/>
      <c r="B79" s="122" t="s">
        <v>154</v>
      </c>
      <c r="C79" s="122" t="s">
        <v>369</v>
      </c>
      <c r="D79" s="16">
        <v>200</v>
      </c>
      <c r="E79" s="15" t="s">
        <v>155</v>
      </c>
      <c r="F79" s="4"/>
      <c r="G79" s="14" t="s">
        <v>127</v>
      </c>
      <c r="H79" s="4"/>
      <c r="I79" s="14">
        <f>D79*0.5</f>
        <v>100</v>
      </c>
      <c r="J79" s="14">
        <f>D79*0.1</f>
        <v>20</v>
      </c>
      <c r="K79" s="14">
        <f>D79*0.1</f>
        <v>20</v>
      </c>
      <c r="L79" s="14">
        <f>D79*0.1</f>
        <v>20</v>
      </c>
      <c r="M79" s="14">
        <f>D79*0.1</f>
        <v>20</v>
      </c>
      <c r="N79" s="14">
        <f>D79*0.1</f>
        <v>20</v>
      </c>
    </row>
    <row r="80" spans="1:14" ht="47.25" customHeight="1">
      <c r="A80" s="212" t="s">
        <v>426</v>
      </c>
      <c r="B80" s="212"/>
      <c r="C80" s="212"/>
      <c r="D80" s="13">
        <f>SUM(D81:D82)</f>
        <v>580</v>
      </c>
      <c r="E80" s="13"/>
      <c r="F80" s="13">
        <f t="shared" ref="F80:N80" si="30">SUM(F81:F82)</f>
        <v>0</v>
      </c>
      <c r="G80" s="13"/>
      <c r="H80" s="13">
        <f t="shared" si="30"/>
        <v>0</v>
      </c>
      <c r="I80" s="13">
        <f t="shared" si="30"/>
        <v>190</v>
      </c>
      <c r="J80" s="13">
        <f t="shared" si="30"/>
        <v>290</v>
      </c>
      <c r="K80" s="13">
        <f t="shared" si="30"/>
        <v>100</v>
      </c>
      <c r="L80" s="13">
        <f t="shared" si="30"/>
        <v>0</v>
      </c>
      <c r="M80" s="13">
        <f t="shared" si="30"/>
        <v>0</v>
      </c>
      <c r="N80" s="13">
        <f t="shared" si="30"/>
        <v>0</v>
      </c>
    </row>
    <row r="81" spans="1:14" ht="57.75" customHeight="1">
      <c r="A81" s="122"/>
      <c r="B81" s="122" t="s">
        <v>427</v>
      </c>
      <c r="C81" s="122" t="s">
        <v>370</v>
      </c>
      <c r="D81" s="16">
        <v>380</v>
      </c>
      <c r="E81" s="15" t="s">
        <v>417</v>
      </c>
      <c r="F81" s="4"/>
      <c r="G81" s="14" t="s">
        <v>127</v>
      </c>
      <c r="H81" s="14"/>
      <c r="I81" s="14">
        <f>D81*0.5</f>
        <v>190</v>
      </c>
      <c r="J81" s="14">
        <f>D81*0.5</f>
        <v>190</v>
      </c>
      <c r="K81" s="14"/>
      <c r="L81" s="14"/>
      <c r="M81" s="14"/>
      <c r="N81" s="14"/>
    </row>
    <row r="82" spans="1:14" ht="93" customHeight="1">
      <c r="A82" s="122"/>
      <c r="B82" s="122" t="s">
        <v>428</v>
      </c>
      <c r="C82" s="122" t="s">
        <v>319</v>
      </c>
      <c r="D82" s="16">
        <v>200</v>
      </c>
      <c r="E82" s="15" t="s">
        <v>229</v>
      </c>
      <c r="F82" s="4"/>
      <c r="G82" s="14" t="s">
        <v>127</v>
      </c>
      <c r="H82" s="14"/>
      <c r="I82" s="14"/>
      <c r="J82" s="14">
        <f>D82*0.5</f>
        <v>100</v>
      </c>
      <c r="K82" s="14">
        <f>D82*0.5</f>
        <v>100</v>
      </c>
      <c r="L82" s="14"/>
      <c r="M82" s="14"/>
      <c r="N82" s="14"/>
    </row>
    <row r="83" spans="1:14" ht="45" customHeight="1">
      <c r="A83" s="196" t="s">
        <v>371</v>
      </c>
      <c r="B83" s="197"/>
      <c r="C83" s="198"/>
      <c r="D83" s="30">
        <f>D84</f>
        <v>600</v>
      </c>
      <c r="E83" s="30"/>
      <c r="F83" s="30">
        <f t="shared" ref="F83:N84" si="31">F84</f>
        <v>0</v>
      </c>
      <c r="G83" s="30"/>
      <c r="H83" s="30">
        <f t="shared" si="31"/>
        <v>0</v>
      </c>
      <c r="I83" s="30">
        <f t="shared" si="31"/>
        <v>180</v>
      </c>
      <c r="J83" s="30">
        <f t="shared" si="31"/>
        <v>180</v>
      </c>
      <c r="K83" s="30">
        <f t="shared" si="31"/>
        <v>240</v>
      </c>
      <c r="L83" s="30">
        <f t="shared" si="31"/>
        <v>0</v>
      </c>
      <c r="M83" s="30">
        <f t="shared" si="31"/>
        <v>0</v>
      </c>
      <c r="N83" s="30">
        <f t="shared" si="31"/>
        <v>0</v>
      </c>
    </row>
    <row r="84" spans="1:14" ht="45" customHeight="1">
      <c r="A84" s="182" t="s">
        <v>374</v>
      </c>
      <c r="B84" s="183"/>
      <c r="C84" s="184"/>
      <c r="D84" s="13">
        <f>D85</f>
        <v>600</v>
      </c>
      <c r="E84" s="13"/>
      <c r="F84" s="13">
        <f t="shared" si="31"/>
        <v>0</v>
      </c>
      <c r="G84" s="13"/>
      <c r="H84" s="13">
        <f t="shared" si="31"/>
        <v>0</v>
      </c>
      <c r="I84" s="13">
        <f t="shared" si="31"/>
        <v>180</v>
      </c>
      <c r="J84" s="13">
        <f t="shared" si="31"/>
        <v>180</v>
      </c>
      <c r="K84" s="13">
        <f t="shared" si="31"/>
        <v>240</v>
      </c>
      <c r="L84" s="13">
        <f t="shared" si="31"/>
        <v>0</v>
      </c>
      <c r="M84" s="13">
        <f t="shared" si="31"/>
        <v>0</v>
      </c>
      <c r="N84" s="13">
        <f t="shared" si="31"/>
        <v>0</v>
      </c>
    </row>
    <row r="85" spans="1:14" ht="67.5" customHeight="1">
      <c r="A85" s="122"/>
      <c r="B85" s="122" t="s">
        <v>159</v>
      </c>
      <c r="C85" s="122" t="s">
        <v>372</v>
      </c>
      <c r="D85" s="16">
        <v>600</v>
      </c>
      <c r="E85" s="15" t="s">
        <v>373</v>
      </c>
      <c r="F85" s="4"/>
      <c r="G85" s="14" t="s">
        <v>127</v>
      </c>
      <c r="H85" s="14"/>
      <c r="I85" s="14">
        <f>D85*0.3</f>
        <v>180</v>
      </c>
      <c r="J85" s="14">
        <f>D85*0.3</f>
        <v>180</v>
      </c>
      <c r="K85" s="14">
        <f>D85*0.4</f>
        <v>240</v>
      </c>
      <c r="L85" s="4"/>
      <c r="M85" s="4"/>
      <c r="N85" s="4"/>
    </row>
    <row r="86" spans="1:14" ht="42" customHeight="1">
      <c r="A86" s="153" t="s">
        <v>49</v>
      </c>
      <c r="B86" s="154"/>
      <c r="C86" s="155"/>
      <c r="D86" s="32">
        <f>D87+D93</f>
        <v>11950</v>
      </c>
      <c r="E86" s="32"/>
      <c r="F86" s="32">
        <f t="shared" ref="F86:N86" si="32">F87+F93</f>
        <v>0</v>
      </c>
      <c r="G86" s="32"/>
      <c r="H86" s="32">
        <f t="shared" si="32"/>
        <v>0</v>
      </c>
      <c r="I86" s="32">
        <f t="shared" si="32"/>
        <v>1387.5</v>
      </c>
      <c r="J86" s="32">
        <f t="shared" si="32"/>
        <v>4437.5</v>
      </c>
      <c r="K86" s="32">
        <f t="shared" si="32"/>
        <v>4337.5</v>
      </c>
      <c r="L86" s="32">
        <f t="shared" si="32"/>
        <v>1325</v>
      </c>
      <c r="M86" s="32">
        <f t="shared" si="32"/>
        <v>462.5</v>
      </c>
      <c r="N86" s="32">
        <f t="shared" si="32"/>
        <v>0</v>
      </c>
    </row>
    <row r="87" spans="1:14" ht="44.25" customHeight="1">
      <c r="A87" s="196" t="s">
        <v>50</v>
      </c>
      <c r="B87" s="197"/>
      <c r="C87" s="198"/>
      <c r="D87" s="30">
        <f>D88+D90</f>
        <v>600</v>
      </c>
      <c r="E87" s="30"/>
      <c r="F87" s="30">
        <f t="shared" ref="F87:N87" si="33">F88+F90</f>
        <v>0</v>
      </c>
      <c r="G87" s="30"/>
      <c r="H87" s="30">
        <f t="shared" si="33"/>
        <v>0</v>
      </c>
      <c r="I87" s="30">
        <f t="shared" si="33"/>
        <v>112.5</v>
      </c>
      <c r="J87" s="30">
        <f t="shared" si="33"/>
        <v>175</v>
      </c>
      <c r="K87" s="30">
        <f t="shared" si="33"/>
        <v>125</v>
      </c>
      <c r="L87" s="30">
        <f t="shared" si="33"/>
        <v>125</v>
      </c>
      <c r="M87" s="30">
        <f t="shared" si="33"/>
        <v>62.5</v>
      </c>
      <c r="N87" s="30">
        <f t="shared" si="33"/>
        <v>0</v>
      </c>
    </row>
    <row r="88" spans="1:14" ht="49.5" customHeight="1">
      <c r="A88" s="182" t="s">
        <v>156</v>
      </c>
      <c r="B88" s="183"/>
      <c r="C88" s="184"/>
      <c r="D88" s="16">
        <f>D89</f>
        <v>250</v>
      </c>
      <c r="E88" s="16"/>
      <c r="F88" s="16">
        <f t="shared" ref="F88:N88" si="34">F89</f>
        <v>0</v>
      </c>
      <c r="G88" s="16"/>
      <c r="H88" s="16">
        <f t="shared" si="34"/>
        <v>0</v>
      </c>
      <c r="I88" s="16">
        <f t="shared" si="34"/>
        <v>62.5</v>
      </c>
      <c r="J88" s="16">
        <f t="shared" si="34"/>
        <v>62.5</v>
      </c>
      <c r="K88" s="16">
        <f t="shared" si="34"/>
        <v>62.5</v>
      </c>
      <c r="L88" s="16">
        <f t="shared" si="34"/>
        <v>62.5</v>
      </c>
      <c r="M88" s="16">
        <f t="shared" si="34"/>
        <v>0</v>
      </c>
      <c r="N88" s="16">
        <f t="shared" si="34"/>
        <v>0</v>
      </c>
    </row>
    <row r="89" spans="1:14" ht="66.75" customHeight="1">
      <c r="A89" s="122"/>
      <c r="B89" s="122" t="s">
        <v>160</v>
      </c>
      <c r="C89" s="122" t="s">
        <v>158</v>
      </c>
      <c r="D89" s="16">
        <v>250</v>
      </c>
      <c r="E89" s="15" t="s">
        <v>230</v>
      </c>
      <c r="F89" s="4"/>
      <c r="G89" s="14" t="s">
        <v>127</v>
      </c>
      <c r="H89" s="14"/>
      <c r="I89" s="14">
        <f>D89*0.25</f>
        <v>62.5</v>
      </c>
      <c r="J89" s="14">
        <f>D89*0.25</f>
        <v>62.5</v>
      </c>
      <c r="K89" s="14">
        <f>D89*0.25</f>
        <v>62.5</v>
      </c>
      <c r="L89" s="14">
        <f>D89*0.25</f>
        <v>62.5</v>
      </c>
      <c r="M89" s="14"/>
      <c r="N89" s="14"/>
    </row>
    <row r="90" spans="1:14" ht="40.5" customHeight="1">
      <c r="A90" s="212" t="s">
        <v>157</v>
      </c>
      <c r="B90" s="212"/>
      <c r="C90" s="212"/>
      <c r="D90" s="16">
        <f>SUM(D91:D92)</f>
        <v>350</v>
      </c>
      <c r="E90" s="16"/>
      <c r="F90" s="16">
        <f t="shared" ref="F90:N90" si="35">SUM(F91:F92)</f>
        <v>0</v>
      </c>
      <c r="G90" s="16"/>
      <c r="H90" s="16">
        <f t="shared" si="35"/>
        <v>0</v>
      </c>
      <c r="I90" s="16">
        <f t="shared" si="35"/>
        <v>50</v>
      </c>
      <c r="J90" s="16">
        <f t="shared" si="35"/>
        <v>112.5</v>
      </c>
      <c r="K90" s="16">
        <f t="shared" si="35"/>
        <v>62.5</v>
      </c>
      <c r="L90" s="16">
        <f t="shared" si="35"/>
        <v>62.5</v>
      </c>
      <c r="M90" s="16">
        <f t="shared" si="35"/>
        <v>62.5</v>
      </c>
      <c r="N90" s="16">
        <f t="shared" si="35"/>
        <v>0</v>
      </c>
    </row>
    <row r="91" spans="1:14" ht="70.5" customHeight="1">
      <c r="A91" s="122"/>
      <c r="B91" s="122" t="s">
        <v>161</v>
      </c>
      <c r="C91" s="122" t="s">
        <v>162</v>
      </c>
      <c r="D91" s="16">
        <v>250</v>
      </c>
      <c r="E91" s="15" t="s">
        <v>231</v>
      </c>
      <c r="F91" s="4"/>
      <c r="G91" s="14" t="s">
        <v>127</v>
      </c>
      <c r="H91" s="14"/>
      <c r="I91" s="14"/>
      <c r="J91" s="14">
        <f>D91*0.25</f>
        <v>62.5</v>
      </c>
      <c r="K91" s="14">
        <f>D91*0.25</f>
        <v>62.5</v>
      </c>
      <c r="L91" s="14">
        <f>D91*0.25</f>
        <v>62.5</v>
      </c>
      <c r="M91" s="14">
        <f>D91*0.25</f>
        <v>62.5</v>
      </c>
      <c r="N91" s="14"/>
    </row>
    <row r="92" spans="1:14" ht="51.75" customHeight="1">
      <c r="A92" s="122"/>
      <c r="B92" s="122" t="s">
        <v>161</v>
      </c>
      <c r="C92" s="122" t="s">
        <v>418</v>
      </c>
      <c r="D92" s="16">
        <v>100</v>
      </c>
      <c r="E92" s="15" t="s">
        <v>231</v>
      </c>
      <c r="F92" s="4"/>
      <c r="G92" s="14" t="s">
        <v>127</v>
      </c>
      <c r="H92" s="14"/>
      <c r="I92" s="14">
        <f>D92*0.5</f>
        <v>50</v>
      </c>
      <c r="J92" s="14">
        <f>D92*0.5</f>
        <v>50</v>
      </c>
      <c r="K92" s="14"/>
      <c r="L92" s="14"/>
      <c r="M92" s="14"/>
      <c r="N92" s="14"/>
    </row>
    <row r="93" spans="1:14" ht="40.5" customHeight="1">
      <c r="A93" s="196" t="s">
        <v>499</v>
      </c>
      <c r="B93" s="197"/>
      <c r="C93" s="198"/>
      <c r="D93" s="30">
        <f>D94+D96+D100+D102+D106+D109+D111+D113+D115</f>
        <v>11350</v>
      </c>
      <c r="E93" s="30"/>
      <c r="F93" s="30">
        <f>F94+F96+F100+F102+F106+F109+F111+F113+F115</f>
        <v>0</v>
      </c>
      <c r="G93" s="30"/>
      <c r="H93" s="30">
        <f>H94+H96+H100+H102+H106+H109+H111+H113+H115</f>
        <v>0</v>
      </c>
      <c r="I93" s="30">
        <f>I94+I96+I100+I102+I106+I109+I111+I113+I115</f>
        <v>1275</v>
      </c>
      <c r="J93" s="30">
        <f>J94+J96+J100+J102+J106+J109+J111+J113+J115</f>
        <v>4262.5</v>
      </c>
      <c r="K93" s="30">
        <f>K94+K96+K100+K102+K106+K109+K111+K113+K115</f>
        <v>4212.5</v>
      </c>
      <c r="L93" s="30">
        <f>L94+L96+L100+L102+L106+L109+L111+L113+L115</f>
        <v>1200</v>
      </c>
      <c r="M93" s="30">
        <f>M94+M96+M100+M102+M106+M109+M111+M113+M115</f>
        <v>400</v>
      </c>
      <c r="N93" s="30">
        <f>N94+N96+N100+N102+N106+N109+N111+N113+N115</f>
        <v>0</v>
      </c>
    </row>
    <row r="94" spans="1:14" ht="43.5" customHeight="1">
      <c r="A94" s="182" t="s">
        <v>51</v>
      </c>
      <c r="B94" s="183"/>
      <c r="C94" s="184"/>
      <c r="D94" s="13">
        <f>D95</f>
        <v>1000</v>
      </c>
      <c r="E94" s="13"/>
      <c r="F94" s="13">
        <f t="shared" ref="F94:N94" si="36">F95</f>
        <v>0</v>
      </c>
      <c r="G94" s="13"/>
      <c r="H94" s="13">
        <f t="shared" si="36"/>
        <v>0</v>
      </c>
      <c r="I94" s="13">
        <f t="shared" si="36"/>
        <v>500</v>
      </c>
      <c r="J94" s="13">
        <f t="shared" si="36"/>
        <v>250</v>
      </c>
      <c r="K94" s="13">
        <f t="shared" si="36"/>
        <v>250</v>
      </c>
      <c r="L94" s="13">
        <f t="shared" si="36"/>
        <v>0</v>
      </c>
      <c r="M94" s="13">
        <f t="shared" si="36"/>
        <v>0</v>
      </c>
      <c r="N94" s="13">
        <f t="shared" si="36"/>
        <v>0</v>
      </c>
    </row>
    <row r="95" spans="1:14" ht="51" customHeight="1">
      <c r="A95" s="122"/>
      <c r="B95" s="122" t="s">
        <v>165</v>
      </c>
      <c r="C95" s="122" t="s">
        <v>163</v>
      </c>
      <c r="D95" s="16">
        <v>1000</v>
      </c>
      <c r="E95" s="14" t="s">
        <v>232</v>
      </c>
      <c r="F95" s="4"/>
      <c r="G95" s="14" t="s">
        <v>127</v>
      </c>
      <c r="H95" s="17"/>
      <c r="I95" s="17">
        <f>D95*0.5</f>
        <v>500</v>
      </c>
      <c r="J95" s="17">
        <f>D95*0.25</f>
        <v>250</v>
      </c>
      <c r="K95" s="17">
        <f>D95*0.25</f>
        <v>250</v>
      </c>
      <c r="L95" s="17"/>
      <c r="M95" s="17"/>
      <c r="N95" s="17"/>
    </row>
    <row r="96" spans="1:14" ht="42" customHeight="1">
      <c r="A96" s="212" t="s">
        <v>52</v>
      </c>
      <c r="B96" s="212"/>
      <c r="C96" s="212"/>
      <c r="D96" s="13">
        <f>D97</f>
        <v>250</v>
      </c>
      <c r="E96" s="13"/>
      <c r="F96" s="13"/>
      <c r="G96" s="13"/>
      <c r="H96" s="13">
        <f t="shared" ref="H96:N96" si="37">H97</f>
        <v>0</v>
      </c>
      <c r="I96" s="13">
        <f t="shared" si="37"/>
        <v>125</v>
      </c>
      <c r="J96" s="13">
        <f t="shared" si="37"/>
        <v>62.5</v>
      </c>
      <c r="K96" s="13">
        <f t="shared" si="37"/>
        <v>62.5</v>
      </c>
      <c r="L96" s="13">
        <f t="shared" si="37"/>
        <v>0</v>
      </c>
      <c r="M96" s="13">
        <f t="shared" si="37"/>
        <v>0</v>
      </c>
      <c r="N96" s="13">
        <f t="shared" si="37"/>
        <v>0</v>
      </c>
    </row>
    <row r="97" spans="1:14" ht="63" customHeight="1">
      <c r="A97" s="122"/>
      <c r="B97" s="122" t="s">
        <v>166</v>
      </c>
      <c r="C97" s="122" t="s">
        <v>375</v>
      </c>
      <c r="D97" s="16">
        <v>250</v>
      </c>
      <c r="E97" s="15" t="s">
        <v>164</v>
      </c>
      <c r="F97" s="4"/>
      <c r="G97" s="14" t="s">
        <v>127</v>
      </c>
      <c r="H97" s="17"/>
      <c r="I97" s="17">
        <f>D97*0.5</f>
        <v>125</v>
      </c>
      <c r="J97" s="17">
        <f>D97*0.25</f>
        <v>62.5</v>
      </c>
      <c r="K97" s="17">
        <f>D97*0.25</f>
        <v>62.5</v>
      </c>
      <c r="L97" s="17"/>
      <c r="M97" s="17"/>
      <c r="N97" s="17"/>
    </row>
    <row r="98" spans="1:14" ht="40.5" customHeight="1">
      <c r="A98" s="212" t="s">
        <v>376</v>
      </c>
      <c r="B98" s="212"/>
      <c r="C98" s="212"/>
      <c r="D98" s="13">
        <f>SUM(D99:D99)</f>
        <v>500</v>
      </c>
      <c r="E98" s="13"/>
      <c r="F98" s="13">
        <f>SUM(F99:F99)</f>
        <v>0</v>
      </c>
      <c r="G98" s="13"/>
      <c r="H98" s="13">
        <f>SUM(H99:H99)</f>
        <v>0</v>
      </c>
      <c r="I98" s="13">
        <f>SUM(I99:I99)</f>
        <v>0</v>
      </c>
      <c r="J98" s="13">
        <f>SUM(J99:J99)</f>
        <v>250</v>
      </c>
      <c r="K98" s="13">
        <f>SUM(K99:K99)</f>
        <v>250</v>
      </c>
      <c r="L98" s="13">
        <f>SUM(L99:L99)</f>
        <v>0</v>
      </c>
      <c r="M98" s="13">
        <f>SUM(M99:M99)</f>
        <v>0</v>
      </c>
      <c r="N98" s="13">
        <f>SUM(N99:N99)</f>
        <v>0</v>
      </c>
    </row>
    <row r="99" spans="1:14" ht="51" customHeight="1">
      <c r="A99" s="122"/>
      <c r="B99" s="122" t="s">
        <v>167</v>
      </c>
      <c r="C99" s="122" t="s">
        <v>377</v>
      </c>
      <c r="D99" s="16">
        <v>500</v>
      </c>
      <c r="E99" s="15" t="s">
        <v>175</v>
      </c>
      <c r="F99" s="4"/>
      <c r="G99" s="14" t="s">
        <v>127</v>
      </c>
      <c r="H99" s="17"/>
      <c r="I99" s="17"/>
      <c r="J99" s="17">
        <f>D99*0.5</f>
        <v>250</v>
      </c>
      <c r="K99" s="17">
        <f>D99*0.5</f>
        <v>250</v>
      </c>
      <c r="L99" s="17"/>
      <c r="M99" s="17"/>
      <c r="N99" s="17"/>
    </row>
    <row r="100" spans="1:14" ht="40.5" customHeight="1">
      <c r="A100" s="212" t="s">
        <v>53</v>
      </c>
      <c r="B100" s="212"/>
      <c r="C100" s="212"/>
      <c r="D100" s="13">
        <f>D101</f>
        <v>800</v>
      </c>
      <c r="E100" s="13"/>
      <c r="F100" s="13">
        <f t="shared" ref="F100:N100" si="38">F101</f>
        <v>0</v>
      </c>
      <c r="G100" s="13"/>
      <c r="H100" s="13">
        <f t="shared" si="38"/>
        <v>0</v>
      </c>
      <c r="I100" s="13">
        <f t="shared" si="38"/>
        <v>0</v>
      </c>
      <c r="J100" s="13">
        <f t="shared" si="38"/>
        <v>400</v>
      </c>
      <c r="K100" s="13">
        <f t="shared" si="38"/>
        <v>400</v>
      </c>
      <c r="L100" s="13">
        <f t="shared" si="38"/>
        <v>0</v>
      </c>
      <c r="M100" s="13">
        <f t="shared" si="38"/>
        <v>0</v>
      </c>
      <c r="N100" s="13">
        <f t="shared" si="38"/>
        <v>0</v>
      </c>
    </row>
    <row r="101" spans="1:14" ht="56.25" customHeight="1">
      <c r="A101" s="122"/>
      <c r="B101" s="122" t="s">
        <v>168</v>
      </c>
      <c r="C101" s="122" t="s">
        <v>508</v>
      </c>
      <c r="D101" s="16">
        <v>800</v>
      </c>
      <c r="E101" s="15" t="s">
        <v>175</v>
      </c>
      <c r="F101" s="4"/>
      <c r="G101" s="14" t="s">
        <v>127</v>
      </c>
      <c r="H101" s="4"/>
      <c r="I101" s="17"/>
      <c r="J101" s="17">
        <f>D101*0.5</f>
        <v>400</v>
      </c>
      <c r="K101" s="14">
        <f>D101*0.5</f>
        <v>400</v>
      </c>
      <c r="L101" s="4"/>
      <c r="M101" s="4"/>
      <c r="N101" s="4"/>
    </row>
    <row r="102" spans="1:14" ht="43.5" customHeight="1">
      <c r="A102" s="212" t="s">
        <v>54</v>
      </c>
      <c r="B102" s="212"/>
      <c r="C102" s="212"/>
      <c r="D102" s="13">
        <f>SUM(D103:D105)</f>
        <v>2800</v>
      </c>
      <c r="E102" s="13"/>
      <c r="F102" s="13"/>
      <c r="G102" s="13"/>
      <c r="H102" s="13">
        <f t="shared" ref="H102:N102" si="39">SUM(H103:H105)</f>
        <v>0</v>
      </c>
      <c r="I102" s="13">
        <f t="shared" si="39"/>
        <v>0</v>
      </c>
      <c r="J102" s="13">
        <f t="shared" si="39"/>
        <v>1200</v>
      </c>
      <c r="K102" s="13">
        <f t="shared" si="39"/>
        <v>1400</v>
      </c>
      <c r="L102" s="13">
        <f t="shared" si="39"/>
        <v>200</v>
      </c>
      <c r="M102" s="13">
        <f t="shared" si="39"/>
        <v>0</v>
      </c>
      <c r="N102" s="13">
        <f t="shared" si="39"/>
        <v>0</v>
      </c>
    </row>
    <row r="103" spans="1:14" ht="61.5" customHeight="1">
      <c r="A103" s="122"/>
      <c r="B103" s="122" t="s">
        <v>169</v>
      </c>
      <c r="C103" s="122" t="s">
        <v>378</v>
      </c>
      <c r="D103" s="16">
        <v>400</v>
      </c>
      <c r="E103" s="15" t="s">
        <v>175</v>
      </c>
      <c r="F103" s="4"/>
      <c r="G103" s="14" t="s">
        <v>127</v>
      </c>
      <c r="H103" s="4"/>
      <c r="I103" s="4"/>
      <c r="J103" s="17">
        <f>D103*0.5</f>
        <v>200</v>
      </c>
      <c r="K103" s="17">
        <f>D103*0.5</f>
        <v>200</v>
      </c>
      <c r="L103" s="4"/>
      <c r="M103" s="4"/>
      <c r="N103" s="4"/>
    </row>
    <row r="104" spans="1:14" ht="60.75" customHeight="1">
      <c r="A104" s="122"/>
      <c r="B104" s="122" t="s">
        <v>170</v>
      </c>
      <c r="C104" s="122" t="s">
        <v>379</v>
      </c>
      <c r="D104" s="16">
        <v>400</v>
      </c>
      <c r="E104" s="15" t="s">
        <v>175</v>
      </c>
      <c r="F104" s="4"/>
      <c r="G104" s="14" t="s">
        <v>127</v>
      </c>
      <c r="H104" s="4"/>
      <c r="I104" s="4"/>
      <c r="J104" s="17"/>
      <c r="K104" s="17">
        <f>D104*0.5</f>
        <v>200</v>
      </c>
      <c r="L104" s="14">
        <f>D104*0.5</f>
        <v>200</v>
      </c>
      <c r="M104" s="4"/>
      <c r="N104" s="4"/>
    </row>
    <row r="105" spans="1:14" ht="74.25" customHeight="1">
      <c r="A105" s="122"/>
      <c r="B105" s="122" t="s">
        <v>500</v>
      </c>
      <c r="C105" s="122" t="s">
        <v>501</v>
      </c>
      <c r="D105" s="16">
        <v>2000</v>
      </c>
      <c r="E105" s="15" t="s">
        <v>175</v>
      </c>
      <c r="F105" s="4"/>
      <c r="G105" s="14" t="s">
        <v>127</v>
      </c>
      <c r="H105" s="4"/>
      <c r="I105" s="4"/>
      <c r="J105" s="17">
        <f>D105*0.5</f>
        <v>1000</v>
      </c>
      <c r="K105" s="17">
        <f>D105*0.5</f>
        <v>1000</v>
      </c>
      <c r="L105" s="14"/>
      <c r="M105" s="4"/>
      <c r="N105" s="4"/>
    </row>
    <row r="106" spans="1:14" ht="39" customHeight="1">
      <c r="A106" s="212" t="s">
        <v>55</v>
      </c>
      <c r="B106" s="212"/>
      <c r="C106" s="212"/>
      <c r="D106" s="13">
        <f>D107+D108</f>
        <v>1000</v>
      </c>
      <c r="E106" s="13"/>
      <c r="F106" s="13">
        <f t="shared" ref="F106:N106" si="40">F107+F108</f>
        <v>0</v>
      </c>
      <c r="G106" s="13"/>
      <c r="H106" s="13">
        <f t="shared" si="40"/>
        <v>0</v>
      </c>
      <c r="I106" s="13">
        <f t="shared" si="40"/>
        <v>250</v>
      </c>
      <c r="J106" s="13">
        <f t="shared" si="40"/>
        <v>500</v>
      </c>
      <c r="K106" s="13">
        <f t="shared" si="40"/>
        <v>250</v>
      </c>
      <c r="L106" s="13">
        <f t="shared" si="40"/>
        <v>0</v>
      </c>
      <c r="M106" s="13">
        <f t="shared" si="40"/>
        <v>0</v>
      </c>
      <c r="N106" s="13">
        <f t="shared" si="40"/>
        <v>0</v>
      </c>
    </row>
    <row r="107" spans="1:14" ht="61.5" customHeight="1">
      <c r="A107" s="122"/>
      <c r="B107" s="122" t="s">
        <v>171</v>
      </c>
      <c r="C107" s="122" t="s">
        <v>381</v>
      </c>
      <c r="D107" s="16">
        <v>500</v>
      </c>
      <c r="E107" s="15" t="s">
        <v>175</v>
      </c>
      <c r="F107" s="4"/>
      <c r="G107" s="14" t="s">
        <v>127</v>
      </c>
      <c r="H107" s="17"/>
      <c r="I107" s="17">
        <f>D107*0.5</f>
        <v>250</v>
      </c>
      <c r="J107" s="14">
        <f>D107*0.5</f>
        <v>250</v>
      </c>
      <c r="K107" s="4"/>
      <c r="L107" s="4"/>
      <c r="M107" s="4"/>
      <c r="N107" s="4"/>
    </row>
    <row r="108" spans="1:14" ht="87.75" customHeight="1">
      <c r="A108" s="122"/>
      <c r="B108" s="122" t="s">
        <v>172</v>
      </c>
      <c r="C108" s="122" t="s">
        <v>380</v>
      </c>
      <c r="D108" s="16">
        <v>500</v>
      </c>
      <c r="E108" s="15" t="s">
        <v>175</v>
      </c>
      <c r="F108" s="4"/>
      <c r="G108" s="14" t="s">
        <v>127</v>
      </c>
      <c r="H108" s="4"/>
      <c r="I108" s="17"/>
      <c r="J108" s="17">
        <f>D108*0.5</f>
        <v>250</v>
      </c>
      <c r="K108" s="14">
        <f>D108*0.5</f>
        <v>250</v>
      </c>
      <c r="L108" s="4"/>
      <c r="M108" s="4"/>
      <c r="N108" s="4"/>
    </row>
    <row r="109" spans="1:14" ht="42.75" customHeight="1">
      <c r="A109" s="212" t="s">
        <v>56</v>
      </c>
      <c r="B109" s="212"/>
      <c r="C109" s="212"/>
      <c r="D109" s="13">
        <f>D110</f>
        <v>1000</v>
      </c>
      <c r="E109" s="13"/>
      <c r="F109" s="13">
        <f t="shared" ref="F109:N109" si="41">F110</f>
        <v>0</v>
      </c>
      <c r="G109" s="13"/>
      <c r="H109" s="13">
        <f t="shared" si="41"/>
        <v>0</v>
      </c>
      <c r="I109" s="13">
        <f t="shared" si="41"/>
        <v>0</v>
      </c>
      <c r="J109" s="13">
        <f t="shared" si="41"/>
        <v>500</v>
      </c>
      <c r="K109" s="13">
        <f t="shared" si="41"/>
        <v>500</v>
      </c>
      <c r="L109" s="13">
        <f t="shared" si="41"/>
        <v>0</v>
      </c>
      <c r="M109" s="13">
        <f t="shared" si="41"/>
        <v>0</v>
      </c>
      <c r="N109" s="13">
        <f t="shared" si="41"/>
        <v>0</v>
      </c>
    </row>
    <row r="110" spans="1:14" ht="61.5" customHeight="1">
      <c r="A110" s="122"/>
      <c r="B110" s="122" t="s">
        <v>173</v>
      </c>
      <c r="C110" s="122" t="s">
        <v>382</v>
      </c>
      <c r="D110" s="16">
        <v>1000</v>
      </c>
      <c r="E110" s="15" t="s">
        <v>383</v>
      </c>
      <c r="F110" s="4"/>
      <c r="G110" s="14" t="s">
        <v>127</v>
      </c>
      <c r="H110" s="4"/>
      <c r="I110" s="4"/>
      <c r="J110" s="17">
        <f>D110*0.5</f>
        <v>500</v>
      </c>
      <c r="K110" s="17">
        <f>D110*0.5</f>
        <v>500</v>
      </c>
      <c r="L110" s="4"/>
      <c r="M110" s="4"/>
      <c r="N110" s="4"/>
    </row>
    <row r="111" spans="1:14" ht="42.75" customHeight="1">
      <c r="A111" s="212" t="s">
        <v>57</v>
      </c>
      <c r="B111" s="212"/>
      <c r="C111" s="212"/>
      <c r="D111" s="31">
        <f>D112</f>
        <v>1500</v>
      </c>
      <c r="E111" s="31"/>
      <c r="F111" s="31">
        <f t="shared" ref="F111:N111" si="42">F112</f>
        <v>0</v>
      </c>
      <c r="G111" s="31"/>
      <c r="H111" s="31">
        <f t="shared" si="42"/>
        <v>0</v>
      </c>
      <c r="I111" s="31">
        <f t="shared" si="42"/>
        <v>0</v>
      </c>
      <c r="J111" s="31">
        <f t="shared" si="42"/>
        <v>450</v>
      </c>
      <c r="K111" s="31">
        <f t="shared" si="42"/>
        <v>450</v>
      </c>
      <c r="L111" s="31">
        <f t="shared" si="42"/>
        <v>600</v>
      </c>
      <c r="M111" s="31">
        <f t="shared" si="42"/>
        <v>0</v>
      </c>
      <c r="N111" s="31">
        <f t="shared" si="42"/>
        <v>0</v>
      </c>
    </row>
    <row r="112" spans="1:14" ht="61.5" customHeight="1">
      <c r="A112" s="122"/>
      <c r="B112" s="122" t="s">
        <v>180</v>
      </c>
      <c r="C112" s="122" t="s">
        <v>174</v>
      </c>
      <c r="D112" s="14">
        <v>1500</v>
      </c>
      <c r="E112" s="15" t="s">
        <v>175</v>
      </c>
      <c r="F112" s="4"/>
      <c r="G112" s="14" t="s">
        <v>127</v>
      </c>
      <c r="H112" s="4"/>
      <c r="I112" s="17"/>
      <c r="J112" s="17">
        <f>D112*0.3</f>
        <v>450</v>
      </c>
      <c r="K112" s="17">
        <f>D112*0.3</f>
        <v>450</v>
      </c>
      <c r="L112" s="17">
        <f>D112*0.4</f>
        <v>600</v>
      </c>
      <c r="M112" s="4"/>
      <c r="N112" s="4"/>
    </row>
    <row r="113" spans="1:14" ht="33.75" customHeight="1">
      <c r="A113" s="212" t="s">
        <v>58</v>
      </c>
      <c r="B113" s="212"/>
      <c r="C113" s="212"/>
      <c r="D113" s="31">
        <f>D114</f>
        <v>2000</v>
      </c>
      <c r="E113" s="31"/>
      <c r="F113" s="31">
        <f t="shared" ref="F113:N113" si="43">F114</f>
        <v>0</v>
      </c>
      <c r="G113" s="31"/>
      <c r="H113" s="31">
        <f t="shared" si="43"/>
        <v>0</v>
      </c>
      <c r="I113" s="31">
        <f t="shared" si="43"/>
        <v>400</v>
      </c>
      <c r="J113" s="31">
        <f t="shared" si="43"/>
        <v>400</v>
      </c>
      <c r="K113" s="31">
        <f t="shared" si="43"/>
        <v>400</v>
      </c>
      <c r="L113" s="31">
        <f t="shared" si="43"/>
        <v>400</v>
      </c>
      <c r="M113" s="31">
        <f t="shared" si="43"/>
        <v>400</v>
      </c>
      <c r="N113" s="31">
        <f t="shared" si="43"/>
        <v>0</v>
      </c>
    </row>
    <row r="114" spans="1:14" ht="79.5" customHeight="1">
      <c r="A114" s="122"/>
      <c r="B114" s="122" t="s">
        <v>181</v>
      </c>
      <c r="C114" s="122" t="s">
        <v>384</v>
      </c>
      <c r="D114" s="14">
        <v>2000</v>
      </c>
      <c r="E114" s="15" t="s">
        <v>175</v>
      </c>
      <c r="F114" s="4"/>
      <c r="G114" s="14" t="s">
        <v>127</v>
      </c>
      <c r="H114" s="17"/>
      <c r="I114" s="17">
        <f>D114*0.2</f>
        <v>400</v>
      </c>
      <c r="J114" s="17">
        <f>D114*0.2</f>
        <v>400</v>
      </c>
      <c r="K114" s="17">
        <f>D114*0.2</f>
        <v>400</v>
      </c>
      <c r="L114" s="14">
        <f>D114*0.2</f>
        <v>400</v>
      </c>
      <c r="M114" s="14">
        <f>D114*0.2</f>
        <v>400</v>
      </c>
      <c r="N114" s="4"/>
    </row>
    <row r="115" spans="1:14" ht="49.5" customHeight="1">
      <c r="A115" s="212" t="s">
        <v>59</v>
      </c>
      <c r="B115" s="212"/>
      <c r="C115" s="212"/>
      <c r="D115" s="31">
        <f>D116</f>
        <v>1000</v>
      </c>
      <c r="E115" s="31"/>
      <c r="F115" s="31">
        <f t="shared" ref="F115:N115" si="44">F116</f>
        <v>0</v>
      </c>
      <c r="G115" s="31"/>
      <c r="H115" s="31">
        <f t="shared" si="44"/>
        <v>0</v>
      </c>
      <c r="I115" s="31">
        <f t="shared" si="44"/>
        <v>0</v>
      </c>
      <c r="J115" s="31">
        <f t="shared" si="44"/>
        <v>500</v>
      </c>
      <c r="K115" s="31">
        <f t="shared" si="44"/>
        <v>500</v>
      </c>
      <c r="L115" s="31">
        <f t="shared" si="44"/>
        <v>0</v>
      </c>
      <c r="M115" s="31">
        <f t="shared" si="44"/>
        <v>0</v>
      </c>
      <c r="N115" s="31">
        <f t="shared" si="44"/>
        <v>0</v>
      </c>
    </row>
    <row r="116" spans="1:14" ht="87.75" customHeight="1">
      <c r="A116" s="122"/>
      <c r="B116" s="122" t="s">
        <v>182</v>
      </c>
      <c r="C116" s="122" t="s">
        <v>176</v>
      </c>
      <c r="D116" s="16">
        <v>1000</v>
      </c>
      <c r="E116" s="15" t="s">
        <v>175</v>
      </c>
      <c r="F116" s="4"/>
      <c r="G116" s="14" t="s">
        <v>127</v>
      </c>
      <c r="H116" s="17"/>
      <c r="I116" s="17"/>
      <c r="J116" s="17">
        <f>D116*0.5</f>
        <v>500</v>
      </c>
      <c r="K116" s="17">
        <f>D116*0.5</f>
        <v>500</v>
      </c>
      <c r="L116" s="4"/>
      <c r="M116" s="4"/>
      <c r="N116" s="4"/>
    </row>
    <row r="117" spans="1:14" ht="29.25" customHeight="1">
      <c r="A117" s="196" t="s">
        <v>60</v>
      </c>
      <c r="B117" s="197"/>
      <c r="C117" s="198"/>
      <c r="D117" s="30">
        <f>D118</f>
        <v>250</v>
      </c>
      <c r="E117" s="30"/>
      <c r="F117" s="30">
        <f t="shared" ref="F117:N118" si="45">F118</f>
        <v>0</v>
      </c>
      <c r="G117" s="30"/>
      <c r="H117" s="30">
        <f t="shared" si="45"/>
        <v>0</v>
      </c>
      <c r="I117" s="30">
        <f t="shared" si="45"/>
        <v>75</v>
      </c>
      <c r="J117" s="30">
        <f t="shared" si="45"/>
        <v>175</v>
      </c>
      <c r="K117" s="30">
        <f t="shared" si="45"/>
        <v>0</v>
      </c>
      <c r="L117" s="30">
        <f t="shared" si="45"/>
        <v>0</v>
      </c>
      <c r="M117" s="30">
        <f t="shared" si="45"/>
        <v>0</v>
      </c>
      <c r="N117" s="30">
        <f t="shared" si="45"/>
        <v>0</v>
      </c>
    </row>
    <row r="118" spans="1:14" ht="36.75" customHeight="1">
      <c r="A118" s="182" t="s">
        <v>320</v>
      </c>
      <c r="B118" s="183"/>
      <c r="C118" s="184"/>
      <c r="D118" s="16">
        <f>D119</f>
        <v>250</v>
      </c>
      <c r="E118" s="16"/>
      <c r="F118" s="16">
        <f t="shared" si="45"/>
        <v>0</v>
      </c>
      <c r="G118" s="16"/>
      <c r="H118" s="16">
        <f t="shared" si="45"/>
        <v>0</v>
      </c>
      <c r="I118" s="16">
        <f t="shared" si="45"/>
        <v>75</v>
      </c>
      <c r="J118" s="16">
        <f t="shared" si="45"/>
        <v>175</v>
      </c>
      <c r="K118" s="16">
        <f t="shared" si="45"/>
        <v>0</v>
      </c>
      <c r="L118" s="16">
        <f t="shared" si="45"/>
        <v>0</v>
      </c>
      <c r="M118" s="16">
        <f t="shared" si="45"/>
        <v>0</v>
      </c>
      <c r="N118" s="16">
        <f t="shared" si="45"/>
        <v>0</v>
      </c>
    </row>
    <row r="119" spans="1:14" ht="80.25" customHeight="1">
      <c r="A119" s="122"/>
      <c r="B119" s="122" t="s">
        <v>183</v>
      </c>
      <c r="C119" s="122" t="s">
        <v>385</v>
      </c>
      <c r="D119" s="16">
        <v>250</v>
      </c>
      <c r="E119" s="15" t="s">
        <v>419</v>
      </c>
      <c r="F119" s="4"/>
      <c r="G119" s="14" t="s">
        <v>127</v>
      </c>
      <c r="H119" s="17"/>
      <c r="I119" s="17">
        <f>D119*0.3</f>
        <v>75</v>
      </c>
      <c r="J119" s="14">
        <f>D119*0.7</f>
        <v>175</v>
      </c>
      <c r="K119" s="4"/>
      <c r="L119" s="4"/>
      <c r="M119" s="4"/>
      <c r="N119" s="4"/>
    </row>
    <row r="120" spans="1:14" ht="42" customHeight="1">
      <c r="A120" s="153" t="s">
        <v>61</v>
      </c>
      <c r="B120" s="154"/>
      <c r="C120" s="155"/>
      <c r="D120" s="32">
        <f>D121</f>
        <v>5150</v>
      </c>
      <c r="E120" s="32"/>
      <c r="F120" s="32" t="e">
        <f t="shared" ref="F120:N120" si="46">F121</f>
        <v>#VALUE!</v>
      </c>
      <c r="G120" s="32"/>
      <c r="H120" s="32">
        <f t="shared" si="46"/>
        <v>0</v>
      </c>
      <c r="I120" s="32">
        <f t="shared" si="46"/>
        <v>295</v>
      </c>
      <c r="J120" s="32">
        <f t="shared" si="46"/>
        <v>295</v>
      </c>
      <c r="K120" s="32">
        <f t="shared" si="46"/>
        <v>4270</v>
      </c>
      <c r="L120" s="32">
        <f t="shared" si="46"/>
        <v>270</v>
      </c>
      <c r="M120" s="32">
        <f t="shared" si="46"/>
        <v>20</v>
      </c>
      <c r="N120" s="32">
        <f t="shared" si="46"/>
        <v>0</v>
      </c>
    </row>
    <row r="121" spans="1:14" ht="44.25" customHeight="1">
      <c r="A121" s="196" t="s">
        <v>386</v>
      </c>
      <c r="B121" s="197"/>
      <c r="C121" s="198"/>
      <c r="D121" s="30">
        <f>D122+D126+D128+D131</f>
        <v>5150</v>
      </c>
      <c r="E121" s="30"/>
      <c r="F121" s="30" t="e">
        <f t="shared" ref="F121:N121" si="47">F122+F126+F128+F131</f>
        <v>#VALUE!</v>
      </c>
      <c r="G121" s="30"/>
      <c r="H121" s="30">
        <f t="shared" si="47"/>
        <v>0</v>
      </c>
      <c r="I121" s="30">
        <f t="shared" si="47"/>
        <v>295</v>
      </c>
      <c r="J121" s="30">
        <f t="shared" si="47"/>
        <v>295</v>
      </c>
      <c r="K121" s="30">
        <f t="shared" si="47"/>
        <v>4270</v>
      </c>
      <c r="L121" s="30">
        <f t="shared" si="47"/>
        <v>270</v>
      </c>
      <c r="M121" s="30">
        <f t="shared" si="47"/>
        <v>20</v>
      </c>
      <c r="N121" s="30">
        <f t="shared" si="47"/>
        <v>0</v>
      </c>
    </row>
    <row r="122" spans="1:14" ht="42.75" customHeight="1">
      <c r="A122" s="182" t="s">
        <v>489</v>
      </c>
      <c r="B122" s="183"/>
      <c r="C122" s="184"/>
      <c r="D122" s="13">
        <f>D123</f>
        <v>4000</v>
      </c>
      <c r="E122" s="13"/>
      <c r="F122" s="13" t="str">
        <f t="shared" ref="F122:N122" si="48">F123</f>
        <v xml:space="preserve">Да </v>
      </c>
      <c r="G122" s="13"/>
      <c r="H122" s="13">
        <f t="shared" si="48"/>
        <v>0</v>
      </c>
      <c r="I122" s="13">
        <f t="shared" si="48"/>
        <v>0</v>
      </c>
      <c r="J122" s="13">
        <f t="shared" si="48"/>
        <v>0</v>
      </c>
      <c r="K122" s="13">
        <f t="shared" si="48"/>
        <v>4000</v>
      </c>
      <c r="L122" s="13">
        <f t="shared" si="48"/>
        <v>0</v>
      </c>
      <c r="M122" s="13">
        <f t="shared" si="48"/>
        <v>0</v>
      </c>
      <c r="N122" s="13">
        <f t="shared" si="48"/>
        <v>0</v>
      </c>
    </row>
    <row r="123" spans="1:14" ht="66.75" customHeight="1">
      <c r="A123" s="122"/>
      <c r="B123" s="122" t="s">
        <v>184</v>
      </c>
      <c r="C123" s="122" t="s">
        <v>488</v>
      </c>
      <c r="D123" s="16">
        <v>4000</v>
      </c>
      <c r="E123" s="14" t="s">
        <v>178</v>
      </c>
      <c r="F123" s="14" t="s">
        <v>177</v>
      </c>
      <c r="G123" s="14" t="s">
        <v>127</v>
      </c>
      <c r="H123" s="17"/>
      <c r="I123" s="17"/>
      <c r="J123" s="17"/>
      <c r="K123" s="95">
        <f>D123</f>
        <v>4000</v>
      </c>
      <c r="L123" s="4"/>
      <c r="M123" s="4"/>
      <c r="N123" s="4"/>
    </row>
    <row r="124" spans="1:14" ht="44.25" customHeight="1">
      <c r="A124" s="182" t="s">
        <v>509</v>
      </c>
      <c r="B124" s="183"/>
      <c r="C124" s="184"/>
      <c r="D124" s="13">
        <f>D125</f>
        <v>1500</v>
      </c>
      <c r="E124" s="13"/>
      <c r="F124" s="13">
        <f t="shared" ref="F124:N124" si="49">F125</f>
        <v>0</v>
      </c>
      <c r="G124" s="13"/>
      <c r="H124" s="13">
        <f t="shared" si="49"/>
        <v>0</v>
      </c>
      <c r="I124" s="13">
        <f t="shared" si="49"/>
        <v>750</v>
      </c>
      <c r="J124" s="13">
        <f t="shared" si="49"/>
        <v>750</v>
      </c>
      <c r="K124" s="13">
        <f t="shared" si="49"/>
        <v>0</v>
      </c>
      <c r="L124" s="13">
        <f t="shared" si="49"/>
        <v>0</v>
      </c>
      <c r="M124" s="13">
        <f t="shared" si="49"/>
        <v>0</v>
      </c>
      <c r="N124" s="13">
        <f t="shared" si="49"/>
        <v>0</v>
      </c>
    </row>
    <row r="125" spans="1:14" ht="59.25" customHeight="1">
      <c r="A125" s="101"/>
      <c r="B125" s="101" t="s">
        <v>185</v>
      </c>
      <c r="C125" s="101" t="s">
        <v>510</v>
      </c>
      <c r="D125" s="103">
        <v>1500</v>
      </c>
      <c r="E125" s="104" t="s">
        <v>179</v>
      </c>
      <c r="F125" s="105"/>
      <c r="G125" s="106" t="s">
        <v>127</v>
      </c>
      <c r="H125" s="107"/>
      <c r="I125" s="107">
        <f>D125*0.5</f>
        <v>750</v>
      </c>
      <c r="J125" s="106">
        <f>D125*0.5</f>
        <v>750</v>
      </c>
      <c r="K125" s="105"/>
      <c r="L125" s="105"/>
      <c r="M125" s="105"/>
      <c r="N125" s="105"/>
    </row>
    <row r="126" spans="1:14" ht="45.75" customHeight="1">
      <c r="A126" s="212" t="s">
        <v>62</v>
      </c>
      <c r="B126" s="212"/>
      <c r="C126" s="212"/>
      <c r="D126" s="13">
        <f>D127</f>
        <v>500</v>
      </c>
      <c r="E126" s="13"/>
      <c r="F126" s="13">
        <f t="shared" ref="F126:N126" si="50">F127</f>
        <v>0</v>
      </c>
      <c r="G126" s="13"/>
      <c r="H126" s="13">
        <f t="shared" si="50"/>
        <v>0</v>
      </c>
      <c r="I126" s="13">
        <f t="shared" si="50"/>
        <v>0</v>
      </c>
      <c r="J126" s="13">
        <f t="shared" si="50"/>
        <v>0</v>
      </c>
      <c r="K126" s="13">
        <f t="shared" si="50"/>
        <v>250</v>
      </c>
      <c r="L126" s="13">
        <f t="shared" si="50"/>
        <v>250</v>
      </c>
      <c r="M126" s="13">
        <f t="shared" si="50"/>
        <v>0</v>
      </c>
      <c r="N126" s="13">
        <f t="shared" si="50"/>
        <v>0</v>
      </c>
    </row>
    <row r="127" spans="1:14" ht="51" customHeight="1">
      <c r="A127" s="122"/>
      <c r="B127" s="122" t="s">
        <v>189</v>
      </c>
      <c r="C127" s="122" t="s">
        <v>387</v>
      </c>
      <c r="D127" s="16">
        <v>500</v>
      </c>
      <c r="E127" s="15" t="s">
        <v>230</v>
      </c>
      <c r="F127" s="4"/>
      <c r="G127" s="14" t="s">
        <v>127</v>
      </c>
      <c r="H127" s="17"/>
      <c r="I127" s="17"/>
      <c r="J127" s="17"/>
      <c r="K127" s="17">
        <f>D127*0.5</f>
        <v>250</v>
      </c>
      <c r="L127" s="17">
        <f>D127*0.5</f>
        <v>250</v>
      </c>
      <c r="M127" s="17"/>
      <c r="N127" s="17"/>
    </row>
    <row r="128" spans="1:14" ht="54" customHeight="1">
      <c r="A128" s="212" t="s">
        <v>63</v>
      </c>
      <c r="B128" s="212"/>
      <c r="C128" s="212"/>
      <c r="D128" s="13">
        <f>SUM(D129:D130)</f>
        <v>350</v>
      </c>
      <c r="E128" s="13"/>
      <c r="F128" s="13">
        <f t="shared" ref="F128:N128" si="51">SUM(F129:F130)</f>
        <v>0</v>
      </c>
      <c r="G128" s="13"/>
      <c r="H128" s="13">
        <f t="shared" si="51"/>
        <v>0</v>
      </c>
      <c r="I128" s="13">
        <f t="shared" si="51"/>
        <v>145</v>
      </c>
      <c r="J128" s="13">
        <f t="shared" si="51"/>
        <v>145</v>
      </c>
      <c r="K128" s="13">
        <f t="shared" si="51"/>
        <v>20</v>
      </c>
      <c r="L128" s="13">
        <f t="shared" si="51"/>
        <v>20</v>
      </c>
      <c r="M128" s="13">
        <f t="shared" si="51"/>
        <v>20</v>
      </c>
      <c r="N128" s="13">
        <f t="shared" si="51"/>
        <v>0</v>
      </c>
    </row>
    <row r="129" spans="1:14" ht="49.5" customHeight="1">
      <c r="A129" s="122"/>
      <c r="B129" s="122" t="s">
        <v>190</v>
      </c>
      <c r="C129" s="122" t="s">
        <v>388</v>
      </c>
      <c r="D129" s="16">
        <v>100</v>
      </c>
      <c r="E129" s="15" t="s">
        <v>186</v>
      </c>
      <c r="F129" s="4"/>
      <c r="G129" s="14" t="s">
        <v>127</v>
      </c>
      <c r="H129" s="17"/>
      <c r="I129" s="17">
        <f>D129*0.2</f>
        <v>20</v>
      </c>
      <c r="J129" s="17">
        <f>D129*0.2</f>
        <v>20</v>
      </c>
      <c r="K129" s="17">
        <f>D129*0.2</f>
        <v>20</v>
      </c>
      <c r="L129" s="17">
        <f>D129*0.2</f>
        <v>20</v>
      </c>
      <c r="M129" s="17">
        <f>D129*0.2</f>
        <v>20</v>
      </c>
      <c r="N129" s="17"/>
    </row>
    <row r="130" spans="1:14" ht="57.75" customHeight="1">
      <c r="A130" s="122"/>
      <c r="B130" s="122" t="s">
        <v>191</v>
      </c>
      <c r="C130" s="122" t="s">
        <v>389</v>
      </c>
      <c r="D130" s="16">
        <v>250</v>
      </c>
      <c r="E130" s="15" t="s">
        <v>186</v>
      </c>
      <c r="F130" s="4"/>
      <c r="G130" s="14" t="s">
        <v>127</v>
      </c>
      <c r="H130" s="17"/>
      <c r="I130" s="17">
        <f>D130*0.5</f>
        <v>125</v>
      </c>
      <c r="J130" s="17">
        <f>D130*0.5</f>
        <v>125</v>
      </c>
      <c r="K130" s="17"/>
      <c r="L130" s="17"/>
      <c r="M130" s="17"/>
      <c r="N130" s="17"/>
    </row>
    <row r="131" spans="1:14" ht="43.5" customHeight="1">
      <c r="A131" s="212" t="s">
        <v>64</v>
      </c>
      <c r="B131" s="212"/>
      <c r="C131" s="212"/>
      <c r="D131" s="13">
        <f>D132</f>
        <v>300</v>
      </c>
      <c r="E131" s="13"/>
      <c r="F131" s="13">
        <f t="shared" ref="F131:N131" si="52">F132</f>
        <v>0</v>
      </c>
      <c r="G131" s="13"/>
      <c r="H131" s="13">
        <f t="shared" si="52"/>
        <v>0</v>
      </c>
      <c r="I131" s="13">
        <f t="shared" si="52"/>
        <v>150</v>
      </c>
      <c r="J131" s="13">
        <f t="shared" si="52"/>
        <v>150</v>
      </c>
      <c r="K131" s="13">
        <f t="shared" si="52"/>
        <v>0</v>
      </c>
      <c r="L131" s="13">
        <f t="shared" si="52"/>
        <v>0</v>
      </c>
      <c r="M131" s="13">
        <f t="shared" si="52"/>
        <v>0</v>
      </c>
      <c r="N131" s="13">
        <f t="shared" si="52"/>
        <v>0</v>
      </c>
    </row>
    <row r="132" spans="1:14" ht="72.75" customHeight="1">
      <c r="A132" s="122"/>
      <c r="B132" s="122" t="s">
        <v>192</v>
      </c>
      <c r="C132" s="122" t="s">
        <v>390</v>
      </c>
      <c r="D132" s="16">
        <v>300</v>
      </c>
      <c r="E132" s="15" t="s">
        <v>186</v>
      </c>
      <c r="F132" s="4"/>
      <c r="G132" s="14" t="s">
        <v>127</v>
      </c>
      <c r="H132" s="4"/>
      <c r="I132" s="17">
        <f>D132*0.5</f>
        <v>150</v>
      </c>
      <c r="J132" s="17">
        <f>D132*0.5</f>
        <v>150</v>
      </c>
      <c r="K132" s="17"/>
      <c r="L132" s="17"/>
      <c r="M132" s="17"/>
      <c r="N132" s="17"/>
    </row>
    <row r="133" spans="1:14" ht="44.25" customHeight="1">
      <c r="A133" s="153" t="s">
        <v>65</v>
      </c>
      <c r="B133" s="154"/>
      <c r="C133" s="155"/>
      <c r="D133" s="39">
        <f>D134</f>
        <v>5600</v>
      </c>
      <c r="E133" s="32"/>
      <c r="F133" s="32">
        <f t="shared" ref="F133:N133" si="53">F134</f>
        <v>0</v>
      </c>
      <c r="G133" s="32"/>
      <c r="H133" s="32">
        <f t="shared" si="53"/>
        <v>0</v>
      </c>
      <c r="I133" s="32">
        <f t="shared" si="53"/>
        <v>1310</v>
      </c>
      <c r="J133" s="32">
        <f t="shared" si="53"/>
        <v>2535</v>
      </c>
      <c r="K133" s="32">
        <f t="shared" si="53"/>
        <v>1605</v>
      </c>
      <c r="L133" s="32">
        <f t="shared" si="53"/>
        <v>125</v>
      </c>
      <c r="M133" s="32">
        <f t="shared" si="53"/>
        <v>25</v>
      </c>
      <c r="N133" s="32">
        <f t="shared" si="53"/>
        <v>0</v>
      </c>
    </row>
    <row r="134" spans="1:14" ht="51.75" customHeight="1">
      <c r="A134" s="196" t="s">
        <v>321</v>
      </c>
      <c r="B134" s="197"/>
      <c r="C134" s="198"/>
      <c r="D134" s="40">
        <f>D135+D139</f>
        <v>5600</v>
      </c>
      <c r="E134" s="40"/>
      <c r="F134" s="40">
        <f>F135+F139</f>
        <v>0</v>
      </c>
      <c r="G134" s="40"/>
      <c r="H134" s="30">
        <f t="shared" ref="H134:N134" si="54">H135+H139</f>
        <v>0</v>
      </c>
      <c r="I134" s="30">
        <f t="shared" si="54"/>
        <v>1310</v>
      </c>
      <c r="J134" s="30">
        <f t="shared" si="54"/>
        <v>2535</v>
      </c>
      <c r="K134" s="30">
        <f t="shared" si="54"/>
        <v>1605</v>
      </c>
      <c r="L134" s="30">
        <f t="shared" si="54"/>
        <v>125</v>
      </c>
      <c r="M134" s="30">
        <f t="shared" si="54"/>
        <v>25</v>
      </c>
      <c r="N134" s="30">
        <f t="shared" si="54"/>
        <v>0</v>
      </c>
    </row>
    <row r="135" spans="1:14" ht="44.25" customHeight="1">
      <c r="A135" s="182" t="s">
        <v>66</v>
      </c>
      <c r="B135" s="183"/>
      <c r="C135" s="184"/>
      <c r="D135" s="31">
        <f>SUM(D136:D138)</f>
        <v>4700</v>
      </c>
      <c r="E135" s="31"/>
      <c r="F135" s="31"/>
      <c r="G135" s="31"/>
      <c r="H135" s="31">
        <f t="shared" ref="H135:N135" si="55">SUM(H136:H138)</f>
        <v>0</v>
      </c>
      <c r="I135" s="31">
        <f t="shared" si="55"/>
        <v>950</v>
      </c>
      <c r="J135" s="31">
        <f t="shared" si="55"/>
        <v>2350</v>
      </c>
      <c r="K135" s="31">
        <f t="shared" si="55"/>
        <v>1400</v>
      </c>
      <c r="L135" s="31">
        <f t="shared" si="55"/>
        <v>0</v>
      </c>
      <c r="M135" s="31">
        <f t="shared" si="55"/>
        <v>0</v>
      </c>
      <c r="N135" s="31">
        <f t="shared" si="55"/>
        <v>0</v>
      </c>
    </row>
    <row r="136" spans="1:14" ht="45.75" customHeight="1">
      <c r="A136" s="19"/>
      <c r="B136" s="14" t="s">
        <v>193</v>
      </c>
      <c r="C136" s="19" t="s">
        <v>391</v>
      </c>
      <c r="D136" s="14">
        <v>2000</v>
      </c>
      <c r="E136" s="15" t="s">
        <v>482</v>
      </c>
      <c r="F136" s="4"/>
      <c r="G136" s="14" t="s">
        <v>127</v>
      </c>
      <c r="H136" s="4"/>
      <c r="I136" s="17"/>
      <c r="J136" s="17">
        <f>D136*0.8</f>
        <v>1600</v>
      </c>
      <c r="K136" s="17">
        <f>D136*0.2</f>
        <v>400</v>
      </c>
      <c r="L136" s="4"/>
      <c r="M136" s="4"/>
      <c r="N136" s="4"/>
    </row>
    <row r="137" spans="1:14" ht="69" customHeight="1">
      <c r="A137" s="19"/>
      <c r="B137" s="14" t="s">
        <v>484</v>
      </c>
      <c r="C137" s="19" t="s">
        <v>486</v>
      </c>
      <c r="D137" s="14">
        <v>200</v>
      </c>
      <c r="E137" s="15" t="s">
        <v>483</v>
      </c>
      <c r="F137" s="4"/>
      <c r="G137" s="14" t="s">
        <v>127</v>
      </c>
      <c r="H137" s="4"/>
      <c r="I137" s="17">
        <f>D137</f>
        <v>200</v>
      </c>
      <c r="J137" s="17"/>
      <c r="K137" s="17"/>
      <c r="L137" s="4"/>
      <c r="M137" s="4"/>
      <c r="N137" s="4"/>
    </row>
    <row r="138" spans="1:14" ht="92.25" customHeight="1">
      <c r="A138" s="19"/>
      <c r="B138" s="14" t="s">
        <v>485</v>
      </c>
      <c r="C138" s="19" t="s">
        <v>487</v>
      </c>
      <c r="D138" s="14">
        <v>2500</v>
      </c>
      <c r="E138" s="15" t="s">
        <v>483</v>
      </c>
      <c r="F138" s="4"/>
      <c r="G138" s="14" t="s">
        <v>233</v>
      </c>
      <c r="H138" s="4"/>
      <c r="I138" s="17">
        <f>D138*0.3</f>
        <v>750</v>
      </c>
      <c r="J138" s="17">
        <f>D138*0.3</f>
        <v>750</v>
      </c>
      <c r="K138" s="17">
        <f>D138*0.4</f>
        <v>1000</v>
      </c>
      <c r="L138" s="4"/>
      <c r="M138" s="4"/>
      <c r="N138" s="4"/>
    </row>
    <row r="139" spans="1:14" ht="41.25" customHeight="1">
      <c r="A139" s="182" t="s">
        <v>67</v>
      </c>
      <c r="B139" s="183"/>
      <c r="C139" s="184"/>
      <c r="D139" s="13">
        <f>SUM(D140:D143)</f>
        <v>900</v>
      </c>
      <c r="E139" s="13"/>
      <c r="F139" s="13">
        <f t="shared" ref="F139:N139" si="56">SUM(F140:F143)</f>
        <v>0</v>
      </c>
      <c r="G139" s="13"/>
      <c r="H139" s="13">
        <f t="shared" si="56"/>
        <v>0</v>
      </c>
      <c r="I139" s="13">
        <f t="shared" si="56"/>
        <v>360</v>
      </c>
      <c r="J139" s="13">
        <f t="shared" si="56"/>
        <v>185</v>
      </c>
      <c r="K139" s="13">
        <f t="shared" si="56"/>
        <v>205</v>
      </c>
      <c r="L139" s="13">
        <f t="shared" si="56"/>
        <v>125</v>
      </c>
      <c r="M139" s="13">
        <f t="shared" si="56"/>
        <v>25</v>
      </c>
      <c r="N139" s="13">
        <f t="shared" si="56"/>
        <v>0</v>
      </c>
    </row>
    <row r="140" spans="1:14" ht="52.5" customHeight="1">
      <c r="A140" s="19"/>
      <c r="B140" s="14" t="s">
        <v>194</v>
      </c>
      <c r="C140" s="19" t="s">
        <v>198</v>
      </c>
      <c r="D140" s="16">
        <v>300</v>
      </c>
      <c r="E140" s="14" t="s">
        <v>234</v>
      </c>
      <c r="F140" s="4"/>
      <c r="G140" s="14" t="s">
        <v>127</v>
      </c>
      <c r="H140" s="17"/>
      <c r="I140" s="17">
        <f>D140*0.25</f>
        <v>75</v>
      </c>
      <c r="J140" s="17">
        <f>D140*0.25</f>
        <v>75</v>
      </c>
      <c r="K140" s="14">
        <f>D140*0.25</f>
        <v>75</v>
      </c>
      <c r="L140" s="14">
        <f>D140*0.25</f>
        <v>75</v>
      </c>
      <c r="M140" s="4"/>
      <c r="N140" s="4"/>
    </row>
    <row r="141" spans="1:14" ht="81" customHeight="1">
      <c r="A141" s="19"/>
      <c r="B141" s="14" t="s">
        <v>195</v>
      </c>
      <c r="C141" s="19" t="s">
        <v>393</v>
      </c>
      <c r="D141" s="16">
        <v>200</v>
      </c>
      <c r="E141" s="15" t="s">
        <v>235</v>
      </c>
      <c r="F141" s="4"/>
      <c r="G141" s="14" t="s">
        <v>127</v>
      </c>
      <c r="H141" s="17"/>
      <c r="I141" s="17">
        <f>D141*0.3</f>
        <v>60</v>
      </c>
      <c r="J141" s="17">
        <f>D141*0.3</f>
        <v>60</v>
      </c>
      <c r="K141" s="14">
        <f>D141*0.4</f>
        <v>80</v>
      </c>
      <c r="L141" s="4"/>
      <c r="M141" s="4"/>
      <c r="N141" s="4"/>
    </row>
    <row r="142" spans="1:14" ht="52.5" customHeight="1">
      <c r="A142" s="19"/>
      <c r="B142" s="14" t="s">
        <v>196</v>
      </c>
      <c r="C142" s="19" t="s">
        <v>392</v>
      </c>
      <c r="D142" s="16">
        <v>150</v>
      </c>
      <c r="E142" s="15" t="s">
        <v>235</v>
      </c>
      <c r="F142" s="4"/>
      <c r="G142" s="14" t="s">
        <v>127</v>
      </c>
      <c r="H142" s="17"/>
      <c r="I142" s="95">
        <f>D142</f>
        <v>150</v>
      </c>
      <c r="J142" s="4"/>
      <c r="K142" s="4"/>
      <c r="L142" s="4"/>
      <c r="M142" s="4"/>
      <c r="N142" s="4"/>
    </row>
    <row r="143" spans="1:14" ht="93.75" customHeight="1">
      <c r="A143" s="19"/>
      <c r="B143" s="14" t="s">
        <v>197</v>
      </c>
      <c r="C143" s="19" t="s">
        <v>420</v>
      </c>
      <c r="D143" s="16">
        <v>250</v>
      </c>
      <c r="E143" s="15" t="s">
        <v>235</v>
      </c>
      <c r="F143" s="4"/>
      <c r="G143" s="14" t="s">
        <v>127</v>
      </c>
      <c r="H143" s="17"/>
      <c r="I143" s="17">
        <f>D143*0.3</f>
        <v>75</v>
      </c>
      <c r="J143" s="17">
        <f>D143*0.2</f>
        <v>50</v>
      </c>
      <c r="K143" s="17">
        <f>D143*0.2</f>
        <v>50</v>
      </c>
      <c r="L143" s="17">
        <f>D143*0.2</f>
        <v>50</v>
      </c>
      <c r="M143" s="17">
        <f>D143*0.1</f>
        <v>25</v>
      </c>
      <c r="N143" s="17"/>
    </row>
    <row r="144" spans="1:14" ht="51.75" customHeight="1">
      <c r="A144" s="153" t="s">
        <v>324</v>
      </c>
      <c r="B144" s="154"/>
      <c r="C144" s="155"/>
      <c r="D144" s="32">
        <f>D145</f>
        <v>790</v>
      </c>
      <c r="E144" s="32"/>
      <c r="F144" s="32">
        <f t="shared" ref="F144:N145" si="57">F145</f>
        <v>0</v>
      </c>
      <c r="G144" s="32"/>
      <c r="H144" s="32">
        <f t="shared" si="57"/>
        <v>0</v>
      </c>
      <c r="I144" s="32">
        <f t="shared" si="57"/>
        <v>100</v>
      </c>
      <c r="J144" s="32">
        <f t="shared" si="57"/>
        <v>590</v>
      </c>
      <c r="K144" s="32">
        <f t="shared" si="57"/>
        <v>100</v>
      </c>
      <c r="L144" s="32">
        <f t="shared" si="57"/>
        <v>0</v>
      </c>
      <c r="M144" s="32">
        <f t="shared" si="57"/>
        <v>0</v>
      </c>
      <c r="N144" s="32">
        <f t="shared" si="57"/>
        <v>0</v>
      </c>
    </row>
    <row r="145" spans="1:14" ht="44.25" customHeight="1">
      <c r="A145" s="196" t="s">
        <v>68</v>
      </c>
      <c r="B145" s="197"/>
      <c r="C145" s="198"/>
      <c r="D145" s="30">
        <f>D146</f>
        <v>790</v>
      </c>
      <c r="E145" s="30"/>
      <c r="F145" s="30">
        <f t="shared" si="57"/>
        <v>0</v>
      </c>
      <c r="G145" s="30"/>
      <c r="H145" s="30">
        <f t="shared" si="57"/>
        <v>0</v>
      </c>
      <c r="I145" s="30">
        <f t="shared" si="57"/>
        <v>100</v>
      </c>
      <c r="J145" s="30">
        <f t="shared" si="57"/>
        <v>590</v>
      </c>
      <c r="K145" s="30">
        <f t="shared" si="57"/>
        <v>100</v>
      </c>
      <c r="L145" s="30">
        <f t="shared" si="57"/>
        <v>0</v>
      </c>
      <c r="M145" s="30">
        <f t="shared" si="57"/>
        <v>0</v>
      </c>
      <c r="N145" s="30">
        <f t="shared" si="57"/>
        <v>0</v>
      </c>
    </row>
    <row r="146" spans="1:14" ht="42" customHeight="1">
      <c r="A146" s="182" t="s">
        <v>69</v>
      </c>
      <c r="B146" s="183"/>
      <c r="C146" s="184"/>
      <c r="D146" s="13">
        <f>SUM(D147:D149)</f>
        <v>790</v>
      </c>
      <c r="E146" s="13"/>
      <c r="F146" s="13">
        <f t="shared" ref="F146:N146" si="58">SUM(F147:F149)</f>
        <v>0</v>
      </c>
      <c r="G146" s="13"/>
      <c r="H146" s="13">
        <f t="shared" si="58"/>
        <v>0</v>
      </c>
      <c r="I146" s="13">
        <f t="shared" si="58"/>
        <v>100</v>
      </c>
      <c r="J146" s="13">
        <f t="shared" si="58"/>
        <v>590</v>
      </c>
      <c r="K146" s="13">
        <f t="shared" si="58"/>
        <v>100</v>
      </c>
      <c r="L146" s="13">
        <f t="shared" si="58"/>
        <v>0</v>
      </c>
      <c r="M146" s="13">
        <f t="shared" si="58"/>
        <v>0</v>
      </c>
      <c r="N146" s="13">
        <f t="shared" si="58"/>
        <v>0</v>
      </c>
    </row>
    <row r="147" spans="1:14" ht="91.5" customHeight="1">
      <c r="A147" s="122"/>
      <c r="B147" s="122" t="s">
        <v>200</v>
      </c>
      <c r="C147" s="122" t="s">
        <v>187</v>
      </c>
      <c r="D147" s="16">
        <v>200</v>
      </c>
      <c r="E147" s="15" t="s">
        <v>227</v>
      </c>
      <c r="F147" s="4"/>
      <c r="G147" s="14" t="s">
        <v>127</v>
      </c>
      <c r="H147" s="17"/>
      <c r="I147" s="17">
        <f>D147*0.5</f>
        <v>100</v>
      </c>
      <c r="J147" s="14">
        <f>D147*0.5</f>
        <v>100</v>
      </c>
      <c r="K147" s="4"/>
      <c r="L147" s="4"/>
      <c r="M147" s="4"/>
      <c r="N147" s="4"/>
    </row>
    <row r="148" spans="1:14" ht="87.75" customHeight="1">
      <c r="A148" s="122"/>
      <c r="B148" s="122" t="s">
        <v>201</v>
      </c>
      <c r="C148" s="122" t="s">
        <v>188</v>
      </c>
      <c r="D148" s="16">
        <v>500</v>
      </c>
      <c r="E148" s="15" t="s">
        <v>227</v>
      </c>
      <c r="F148" s="4"/>
      <c r="G148" s="14" t="s">
        <v>127</v>
      </c>
      <c r="H148" s="4"/>
      <c r="I148" s="17"/>
      <c r="J148" s="17">
        <f>D148*0.8</f>
        <v>400</v>
      </c>
      <c r="K148" s="14">
        <f>D148*0.2</f>
        <v>100</v>
      </c>
      <c r="L148" s="4"/>
      <c r="M148" s="4"/>
      <c r="N148" s="4"/>
    </row>
    <row r="149" spans="1:14" ht="66.75" customHeight="1">
      <c r="A149" s="122"/>
      <c r="B149" s="122" t="s">
        <v>202</v>
      </c>
      <c r="C149" s="122" t="s">
        <v>199</v>
      </c>
      <c r="D149" s="16">
        <v>90</v>
      </c>
      <c r="E149" s="15" t="s">
        <v>227</v>
      </c>
      <c r="F149" s="4"/>
      <c r="G149" s="14" t="s">
        <v>127</v>
      </c>
      <c r="H149" s="4"/>
      <c r="I149" s="17"/>
      <c r="J149" s="95">
        <f>D149</f>
        <v>90</v>
      </c>
      <c r="K149" s="4"/>
      <c r="L149" s="4"/>
      <c r="M149" s="4"/>
      <c r="N149" s="4"/>
    </row>
    <row r="150" spans="1:14" ht="30.75" customHeight="1">
      <c r="A150" s="162" t="s">
        <v>70</v>
      </c>
      <c r="B150" s="163"/>
      <c r="C150" s="164"/>
      <c r="D150" s="38">
        <f>D151</f>
        <v>63765</v>
      </c>
      <c r="E150" s="38"/>
      <c r="F150" s="38">
        <f t="shared" ref="F150:N150" si="59">F151</f>
        <v>0</v>
      </c>
      <c r="G150" s="38"/>
      <c r="H150" s="38">
        <f t="shared" si="59"/>
        <v>0</v>
      </c>
      <c r="I150" s="38">
        <f t="shared" si="59"/>
        <v>19185</v>
      </c>
      <c r="J150" s="38">
        <f t="shared" si="59"/>
        <v>24070</v>
      </c>
      <c r="K150" s="38">
        <f t="shared" si="59"/>
        <v>14720</v>
      </c>
      <c r="L150" s="38">
        <f t="shared" si="59"/>
        <v>3060</v>
      </c>
      <c r="M150" s="38">
        <f t="shared" si="59"/>
        <v>500</v>
      </c>
      <c r="N150" s="38">
        <f t="shared" si="59"/>
        <v>0</v>
      </c>
    </row>
    <row r="151" spans="1:14" ht="43.5" customHeight="1">
      <c r="A151" s="156" t="s">
        <v>71</v>
      </c>
      <c r="B151" s="157"/>
      <c r="C151" s="158"/>
      <c r="D151" s="37">
        <f>D152+D185+D199</f>
        <v>63765</v>
      </c>
      <c r="E151" s="37"/>
      <c r="F151" s="37">
        <f>F152+F185+F199</f>
        <v>0</v>
      </c>
      <c r="G151" s="37"/>
      <c r="H151" s="37">
        <f t="shared" ref="H151:N151" si="60">H152+H185+H199</f>
        <v>0</v>
      </c>
      <c r="I151" s="37">
        <f t="shared" si="60"/>
        <v>19185</v>
      </c>
      <c r="J151" s="37">
        <f t="shared" si="60"/>
        <v>24070</v>
      </c>
      <c r="K151" s="37">
        <f t="shared" si="60"/>
        <v>14720</v>
      </c>
      <c r="L151" s="37">
        <f t="shared" si="60"/>
        <v>3060</v>
      </c>
      <c r="M151" s="37">
        <f t="shared" si="60"/>
        <v>500</v>
      </c>
      <c r="N151" s="37">
        <f t="shared" si="60"/>
        <v>0</v>
      </c>
    </row>
    <row r="152" spans="1:14" ht="39" customHeight="1">
      <c r="A152" s="159" t="s">
        <v>72</v>
      </c>
      <c r="B152" s="160"/>
      <c r="C152" s="161"/>
      <c r="D152" s="36">
        <f>D153+D169+D172</f>
        <v>53440</v>
      </c>
      <c r="E152" s="36"/>
      <c r="F152" s="36">
        <f t="shared" ref="F152:N152" si="61">F153+F169+F172</f>
        <v>0</v>
      </c>
      <c r="G152" s="36"/>
      <c r="H152" s="36">
        <f t="shared" si="61"/>
        <v>0</v>
      </c>
      <c r="I152" s="36">
        <f t="shared" si="61"/>
        <v>18685</v>
      </c>
      <c r="J152" s="36">
        <f t="shared" si="61"/>
        <v>20775</v>
      </c>
      <c r="K152" s="36">
        <f t="shared" si="61"/>
        <v>11950</v>
      </c>
      <c r="L152" s="36">
        <f t="shared" si="61"/>
        <v>1500</v>
      </c>
      <c r="M152" s="36">
        <f t="shared" si="61"/>
        <v>500</v>
      </c>
      <c r="N152" s="36">
        <f t="shared" si="61"/>
        <v>0</v>
      </c>
    </row>
    <row r="153" spans="1:14" ht="30" customHeight="1">
      <c r="A153" s="199" t="s">
        <v>73</v>
      </c>
      <c r="B153" s="200"/>
      <c r="C153" s="201"/>
      <c r="D153" s="35">
        <f>D154+D159+D162+D167</f>
        <v>52525</v>
      </c>
      <c r="E153" s="35"/>
      <c r="F153" s="35">
        <f t="shared" ref="F153:N153" si="62">F154+F159+F162+F167</f>
        <v>0</v>
      </c>
      <c r="G153" s="35"/>
      <c r="H153" s="35">
        <f t="shared" si="62"/>
        <v>0</v>
      </c>
      <c r="I153" s="35">
        <f t="shared" si="62"/>
        <v>18305</v>
      </c>
      <c r="J153" s="35">
        <f t="shared" si="62"/>
        <v>20420</v>
      </c>
      <c r="K153" s="35">
        <f t="shared" si="62"/>
        <v>11800</v>
      </c>
      <c r="L153" s="35">
        <f t="shared" si="62"/>
        <v>1500</v>
      </c>
      <c r="M153" s="35">
        <f t="shared" si="62"/>
        <v>500</v>
      </c>
      <c r="N153" s="35">
        <f t="shared" si="62"/>
        <v>0</v>
      </c>
    </row>
    <row r="154" spans="1:14" ht="39" customHeight="1">
      <c r="A154" s="182" t="s">
        <v>74</v>
      </c>
      <c r="B154" s="183"/>
      <c r="C154" s="184"/>
      <c r="D154" s="13">
        <f>SUM(D155:D158)</f>
        <v>6650</v>
      </c>
      <c r="E154" s="13"/>
      <c r="F154" s="13"/>
      <c r="G154" s="13"/>
      <c r="H154" s="13">
        <f t="shared" ref="H154:N154" si="63">SUM(H155:H158)</f>
        <v>0</v>
      </c>
      <c r="I154" s="13">
        <f t="shared" si="63"/>
        <v>650</v>
      </c>
      <c r="J154" s="13">
        <f t="shared" si="63"/>
        <v>1500</v>
      </c>
      <c r="K154" s="13">
        <f t="shared" si="63"/>
        <v>2500</v>
      </c>
      <c r="L154" s="13">
        <f t="shared" si="63"/>
        <v>1500</v>
      </c>
      <c r="M154" s="13">
        <f t="shared" si="63"/>
        <v>500</v>
      </c>
      <c r="N154" s="13">
        <f t="shared" si="63"/>
        <v>0</v>
      </c>
    </row>
    <row r="155" spans="1:14" ht="43.5" customHeight="1">
      <c r="A155" s="122"/>
      <c r="B155" s="122" t="s">
        <v>203</v>
      </c>
      <c r="C155" s="122" t="s">
        <v>394</v>
      </c>
      <c r="D155" s="16">
        <v>150</v>
      </c>
      <c r="E155" s="14" t="s">
        <v>121</v>
      </c>
      <c r="F155" s="4"/>
      <c r="G155" s="14" t="s">
        <v>127</v>
      </c>
      <c r="H155" s="17"/>
      <c r="I155" s="95">
        <f>D155</f>
        <v>150</v>
      </c>
      <c r="J155" s="4"/>
      <c r="K155" s="4"/>
      <c r="L155" s="4"/>
      <c r="M155" s="4"/>
      <c r="N155" s="4"/>
    </row>
    <row r="156" spans="1:14" ht="49.5" customHeight="1">
      <c r="A156" s="122"/>
      <c r="B156" s="122" t="s">
        <v>204</v>
      </c>
      <c r="C156" s="122" t="s">
        <v>511</v>
      </c>
      <c r="D156" s="16">
        <v>2000</v>
      </c>
      <c r="E156" s="15" t="s">
        <v>236</v>
      </c>
      <c r="F156" s="4"/>
      <c r="G156" s="14" t="s">
        <v>127</v>
      </c>
      <c r="H156" s="4"/>
      <c r="I156" s="4"/>
      <c r="J156" s="17">
        <f>D156*0.5</f>
        <v>1000</v>
      </c>
      <c r="K156" s="17">
        <f>D156*0.5</f>
        <v>1000</v>
      </c>
      <c r="L156" s="4"/>
      <c r="M156" s="4"/>
      <c r="N156" s="4"/>
    </row>
    <row r="157" spans="1:14" ht="38.25" customHeight="1">
      <c r="A157" s="122"/>
      <c r="B157" s="122" t="s">
        <v>205</v>
      </c>
      <c r="C157" s="122" t="s">
        <v>512</v>
      </c>
      <c r="D157" s="16">
        <v>2000</v>
      </c>
      <c r="E157" s="15" t="s">
        <v>236</v>
      </c>
      <c r="F157" s="4"/>
      <c r="G157" s="14" t="s">
        <v>127</v>
      </c>
      <c r="H157" s="4"/>
      <c r="I157" s="4"/>
      <c r="J157" s="4"/>
      <c r="K157" s="17">
        <f>D157*0.5</f>
        <v>1000</v>
      </c>
      <c r="L157" s="17">
        <f>D157*0.5</f>
        <v>1000</v>
      </c>
      <c r="M157" s="4"/>
      <c r="N157" s="4"/>
    </row>
    <row r="158" spans="1:14" ht="48" customHeight="1">
      <c r="A158" s="122"/>
      <c r="B158" s="122" t="s">
        <v>479</v>
      </c>
      <c r="C158" s="122" t="s">
        <v>480</v>
      </c>
      <c r="D158" s="16">
        <v>2500</v>
      </c>
      <c r="E158" s="15" t="s">
        <v>481</v>
      </c>
      <c r="F158" s="4"/>
      <c r="G158" s="14" t="s">
        <v>127</v>
      </c>
      <c r="H158" s="4"/>
      <c r="I158" s="14">
        <f>D158*0.2</f>
        <v>500</v>
      </c>
      <c r="J158" s="14">
        <f>D158*0.2</f>
        <v>500</v>
      </c>
      <c r="K158" s="14">
        <f>D158*0.2</f>
        <v>500</v>
      </c>
      <c r="L158" s="14">
        <f>D158*0.2</f>
        <v>500</v>
      </c>
      <c r="M158" s="14">
        <f>D158*0.2</f>
        <v>500</v>
      </c>
      <c r="N158" s="4"/>
    </row>
    <row r="159" spans="1:14" ht="43.5" customHeight="1">
      <c r="A159" s="212" t="s">
        <v>75</v>
      </c>
      <c r="B159" s="212"/>
      <c r="C159" s="212"/>
      <c r="D159" s="13">
        <f>SUM(D160:D161)</f>
        <v>22825</v>
      </c>
      <c r="E159" s="13"/>
      <c r="F159" s="13"/>
      <c r="G159" s="13"/>
      <c r="H159" s="13">
        <f t="shared" ref="H159:N159" si="64">SUM(H160:H161)</f>
        <v>0</v>
      </c>
      <c r="I159" s="13">
        <f t="shared" si="64"/>
        <v>7030</v>
      </c>
      <c r="J159" s="13">
        <f t="shared" si="64"/>
        <v>7395</v>
      </c>
      <c r="K159" s="13">
        <f t="shared" si="64"/>
        <v>8400</v>
      </c>
      <c r="L159" s="13">
        <f t="shared" si="64"/>
        <v>0</v>
      </c>
      <c r="M159" s="13">
        <f t="shared" si="64"/>
        <v>0</v>
      </c>
      <c r="N159" s="13">
        <f t="shared" si="64"/>
        <v>0</v>
      </c>
    </row>
    <row r="160" spans="1:14" ht="54" customHeight="1">
      <c r="A160" s="122"/>
      <c r="B160" s="122" t="s">
        <v>206</v>
      </c>
      <c r="C160" s="122" t="s">
        <v>532</v>
      </c>
      <c r="D160" s="16">
        <v>1825</v>
      </c>
      <c r="E160" s="15" t="s">
        <v>236</v>
      </c>
      <c r="F160" s="4"/>
      <c r="G160" s="14" t="s">
        <v>127</v>
      </c>
      <c r="H160" s="17"/>
      <c r="I160" s="17">
        <f>D160*0.4</f>
        <v>730</v>
      </c>
      <c r="J160" s="14">
        <f>D160*0.6</f>
        <v>1095</v>
      </c>
      <c r="K160" s="4"/>
      <c r="L160" s="4"/>
      <c r="M160" s="4"/>
      <c r="N160" s="4"/>
    </row>
    <row r="161" spans="1:14" ht="29.25" customHeight="1">
      <c r="A161" s="122"/>
      <c r="B161" s="122" t="s">
        <v>526</v>
      </c>
      <c r="C161" s="122" t="s">
        <v>527</v>
      </c>
      <c r="D161" s="16">
        <v>21000</v>
      </c>
      <c r="E161" s="114"/>
      <c r="F161" s="16"/>
      <c r="G161" s="16"/>
      <c r="H161" s="95"/>
      <c r="I161" s="95">
        <f>D161*0.3</f>
        <v>6300</v>
      </c>
      <c r="J161" s="16">
        <f>D161*0.3</f>
        <v>6300</v>
      </c>
      <c r="K161" s="16">
        <f>D161*0.4</f>
        <v>8400</v>
      </c>
      <c r="L161" s="4"/>
      <c r="M161" s="4"/>
      <c r="N161" s="4"/>
    </row>
    <row r="162" spans="1:14" ht="43.5" customHeight="1">
      <c r="A162" s="212" t="s">
        <v>76</v>
      </c>
      <c r="B162" s="212"/>
      <c r="C162" s="212"/>
      <c r="D162" s="13">
        <f>SUM(D163:D166)</f>
        <v>22800</v>
      </c>
      <c r="E162" s="13"/>
      <c r="F162" s="13"/>
      <c r="G162" s="13"/>
      <c r="H162" s="13">
        <f t="shared" ref="H162:N162" si="65">SUM(H163:H166)</f>
        <v>0</v>
      </c>
      <c r="I162" s="13">
        <f t="shared" si="65"/>
        <v>10500</v>
      </c>
      <c r="J162" s="13">
        <f t="shared" si="65"/>
        <v>11400</v>
      </c>
      <c r="K162" s="13">
        <f t="shared" si="65"/>
        <v>900</v>
      </c>
      <c r="L162" s="13">
        <f t="shared" si="65"/>
        <v>0</v>
      </c>
      <c r="M162" s="13">
        <f t="shared" si="65"/>
        <v>0</v>
      </c>
      <c r="N162" s="13">
        <f t="shared" si="65"/>
        <v>0</v>
      </c>
    </row>
    <row r="163" spans="1:14" ht="45" customHeight="1">
      <c r="A163" s="122"/>
      <c r="B163" s="122" t="s">
        <v>207</v>
      </c>
      <c r="C163" s="122" t="s">
        <v>513</v>
      </c>
      <c r="D163" s="16">
        <v>15000</v>
      </c>
      <c r="E163" s="15" t="s">
        <v>236</v>
      </c>
      <c r="F163" s="4"/>
      <c r="G163" s="14" t="s">
        <v>127</v>
      </c>
      <c r="H163" s="4"/>
      <c r="I163" s="17">
        <f>D163*0.5</f>
        <v>7500</v>
      </c>
      <c r="J163" s="17">
        <f>D163*0.5</f>
        <v>7500</v>
      </c>
      <c r="K163" s="4"/>
      <c r="L163" s="4"/>
      <c r="M163" s="4"/>
      <c r="N163" s="4"/>
    </row>
    <row r="164" spans="1:14" ht="45" customHeight="1">
      <c r="A164" s="122"/>
      <c r="B164" s="90" t="s">
        <v>468</v>
      </c>
      <c r="C164" s="90" t="s">
        <v>476</v>
      </c>
      <c r="D164" s="95">
        <v>6000</v>
      </c>
      <c r="E164" s="15" t="s">
        <v>236</v>
      </c>
      <c r="F164" s="4"/>
      <c r="G164" s="14" t="s">
        <v>127</v>
      </c>
      <c r="H164" s="4"/>
      <c r="I164" s="17">
        <f>D164*0.5</f>
        <v>3000</v>
      </c>
      <c r="J164" s="17">
        <f>D164*0.5</f>
        <v>3000</v>
      </c>
      <c r="K164" s="4"/>
      <c r="L164" s="4"/>
      <c r="M164" s="4"/>
      <c r="N164" s="4"/>
    </row>
    <row r="165" spans="1:14" ht="73.5" customHeight="1">
      <c r="A165" s="122"/>
      <c r="B165" s="90" t="s">
        <v>469</v>
      </c>
      <c r="C165" s="90" t="s">
        <v>533</v>
      </c>
      <c r="D165" s="95">
        <v>1200</v>
      </c>
      <c r="E165" s="15" t="s">
        <v>477</v>
      </c>
      <c r="F165" s="4"/>
      <c r="G165" s="14" t="s">
        <v>127</v>
      </c>
      <c r="H165" s="4"/>
      <c r="I165" s="17"/>
      <c r="J165" s="17">
        <f>D165*0.5</f>
        <v>600</v>
      </c>
      <c r="K165" s="17">
        <f>D165*0.5</f>
        <v>600</v>
      </c>
      <c r="L165" s="4"/>
      <c r="M165" s="4"/>
      <c r="N165" s="4"/>
    </row>
    <row r="166" spans="1:14" ht="45" customHeight="1">
      <c r="A166" s="122"/>
      <c r="B166" s="90" t="s">
        <v>470</v>
      </c>
      <c r="C166" s="90" t="s">
        <v>534</v>
      </c>
      <c r="D166" s="95">
        <v>600</v>
      </c>
      <c r="E166" s="15" t="s">
        <v>477</v>
      </c>
      <c r="F166" s="4"/>
      <c r="G166" s="14" t="s">
        <v>127</v>
      </c>
      <c r="H166" s="4"/>
      <c r="I166" s="17"/>
      <c r="J166" s="17">
        <f>D166*0.5</f>
        <v>300</v>
      </c>
      <c r="K166" s="17">
        <f>D166*0.5</f>
        <v>300</v>
      </c>
      <c r="L166" s="4"/>
      <c r="M166" s="4"/>
      <c r="N166" s="4"/>
    </row>
    <row r="167" spans="1:14" ht="27" customHeight="1">
      <c r="A167" s="212" t="s">
        <v>77</v>
      </c>
      <c r="B167" s="212"/>
      <c r="C167" s="212"/>
      <c r="D167" s="13">
        <f>D168</f>
        <v>250</v>
      </c>
      <c r="E167" s="13"/>
      <c r="F167" s="13">
        <f t="shared" ref="F167:N167" si="66">F168</f>
        <v>0</v>
      </c>
      <c r="G167" s="13"/>
      <c r="H167" s="13">
        <f t="shared" si="66"/>
        <v>0</v>
      </c>
      <c r="I167" s="13">
        <f t="shared" si="66"/>
        <v>125</v>
      </c>
      <c r="J167" s="13">
        <f t="shared" si="66"/>
        <v>125</v>
      </c>
      <c r="K167" s="13">
        <f t="shared" si="66"/>
        <v>0</v>
      </c>
      <c r="L167" s="13">
        <f t="shared" si="66"/>
        <v>0</v>
      </c>
      <c r="M167" s="13">
        <f t="shared" si="66"/>
        <v>0</v>
      </c>
      <c r="N167" s="13">
        <f t="shared" si="66"/>
        <v>0</v>
      </c>
    </row>
    <row r="168" spans="1:14" ht="53.25" customHeight="1">
      <c r="A168" s="122"/>
      <c r="B168" s="122" t="s">
        <v>208</v>
      </c>
      <c r="C168" s="122" t="s">
        <v>395</v>
      </c>
      <c r="D168" s="16">
        <v>250</v>
      </c>
      <c r="E168" s="15" t="s">
        <v>236</v>
      </c>
      <c r="F168" s="4"/>
      <c r="G168" s="14" t="s">
        <v>127</v>
      </c>
      <c r="H168" s="4"/>
      <c r="I168" s="17">
        <f>D168*0.5</f>
        <v>125</v>
      </c>
      <c r="J168" s="17">
        <f>D168*0.5</f>
        <v>125</v>
      </c>
      <c r="K168" s="4"/>
      <c r="L168" s="4"/>
      <c r="M168" s="4"/>
      <c r="N168" s="4"/>
    </row>
    <row r="169" spans="1:14" ht="33.75" customHeight="1">
      <c r="A169" s="199" t="s">
        <v>78</v>
      </c>
      <c r="B169" s="200"/>
      <c r="C169" s="201"/>
      <c r="D169" s="35">
        <f>D170</f>
        <v>300</v>
      </c>
      <c r="E169" s="35"/>
      <c r="F169" s="35">
        <f t="shared" ref="F169:N170" si="67">F170</f>
        <v>0</v>
      </c>
      <c r="G169" s="35"/>
      <c r="H169" s="35">
        <f t="shared" si="67"/>
        <v>0</v>
      </c>
      <c r="I169" s="35">
        <f t="shared" si="67"/>
        <v>150</v>
      </c>
      <c r="J169" s="35">
        <f t="shared" si="67"/>
        <v>0</v>
      </c>
      <c r="K169" s="35">
        <f t="shared" si="67"/>
        <v>150</v>
      </c>
      <c r="L169" s="35">
        <f t="shared" si="67"/>
        <v>0</v>
      </c>
      <c r="M169" s="35">
        <f t="shared" si="67"/>
        <v>0</v>
      </c>
      <c r="N169" s="35">
        <f t="shared" si="67"/>
        <v>0</v>
      </c>
    </row>
    <row r="170" spans="1:14" ht="30.75" customHeight="1">
      <c r="A170" s="182" t="s">
        <v>79</v>
      </c>
      <c r="B170" s="183"/>
      <c r="C170" s="184"/>
      <c r="D170" s="13">
        <f>D171</f>
        <v>300</v>
      </c>
      <c r="E170" s="13"/>
      <c r="F170" s="13">
        <f t="shared" si="67"/>
        <v>0</v>
      </c>
      <c r="G170" s="13"/>
      <c r="H170" s="13">
        <f t="shared" si="67"/>
        <v>0</v>
      </c>
      <c r="I170" s="13">
        <f t="shared" si="67"/>
        <v>150</v>
      </c>
      <c r="J170" s="13">
        <f t="shared" si="67"/>
        <v>0</v>
      </c>
      <c r="K170" s="13">
        <f t="shared" si="67"/>
        <v>150</v>
      </c>
      <c r="L170" s="13">
        <f t="shared" si="67"/>
        <v>0</v>
      </c>
      <c r="M170" s="13">
        <f t="shared" si="67"/>
        <v>0</v>
      </c>
      <c r="N170" s="13">
        <f t="shared" si="67"/>
        <v>0</v>
      </c>
    </row>
    <row r="171" spans="1:14" ht="50.25" customHeight="1">
      <c r="A171" s="122"/>
      <c r="B171" s="122" t="s">
        <v>209</v>
      </c>
      <c r="C171" s="122" t="s">
        <v>405</v>
      </c>
      <c r="D171" s="16">
        <v>300</v>
      </c>
      <c r="E171" s="15" t="s">
        <v>236</v>
      </c>
      <c r="F171" s="4"/>
      <c r="G171" s="14" t="s">
        <v>127</v>
      </c>
      <c r="H171" s="17"/>
      <c r="I171" s="17">
        <f>D171*0.5</f>
        <v>150</v>
      </c>
      <c r="J171" s="17"/>
      <c r="K171" s="95">
        <f>D171*0.5</f>
        <v>150</v>
      </c>
      <c r="L171" s="17"/>
      <c r="M171" s="17"/>
      <c r="N171" s="17"/>
    </row>
    <row r="172" spans="1:14" ht="28.5" customHeight="1">
      <c r="A172" s="199" t="s">
        <v>80</v>
      </c>
      <c r="B172" s="200"/>
      <c r="C172" s="201"/>
      <c r="D172" s="35">
        <f>D173</f>
        <v>615</v>
      </c>
      <c r="E172" s="35"/>
      <c r="F172" s="35"/>
      <c r="G172" s="35"/>
      <c r="H172" s="35">
        <f t="shared" ref="H172:N172" si="68">H173</f>
        <v>0</v>
      </c>
      <c r="I172" s="35">
        <f t="shared" si="68"/>
        <v>230</v>
      </c>
      <c r="J172" s="35">
        <f t="shared" si="68"/>
        <v>355</v>
      </c>
      <c r="K172" s="35">
        <f t="shared" si="68"/>
        <v>0</v>
      </c>
      <c r="L172" s="35">
        <f t="shared" si="68"/>
        <v>0</v>
      </c>
      <c r="M172" s="35">
        <f t="shared" si="68"/>
        <v>0</v>
      </c>
      <c r="N172" s="35">
        <f t="shared" si="68"/>
        <v>0</v>
      </c>
    </row>
    <row r="173" spans="1:14" ht="39.75" customHeight="1">
      <c r="A173" s="182" t="s">
        <v>81</v>
      </c>
      <c r="B173" s="183"/>
      <c r="C173" s="184"/>
      <c r="D173" s="13">
        <f>SUM(D174:D184)</f>
        <v>615</v>
      </c>
      <c r="E173" s="13"/>
      <c r="F173" s="13"/>
      <c r="G173" s="13"/>
      <c r="H173" s="13">
        <f t="shared" ref="H173:N173" si="69">SUM(H174:H183)</f>
        <v>0</v>
      </c>
      <c r="I173" s="13">
        <f t="shared" si="69"/>
        <v>230</v>
      </c>
      <c r="J173" s="13">
        <f t="shared" si="69"/>
        <v>355</v>
      </c>
      <c r="K173" s="13">
        <f t="shared" si="69"/>
        <v>0</v>
      </c>
      <c r="L173" s="13">
        <f t="shared" si="69"/>
        <v>0</v>
      </c>
      <c r="M173" s="13">
        <f t="shared" si="69"/>
        <v>0</v>
      </c>
      <c r="N173" s="13">
        <f t="shared" si="69"/>
        <v>0</v>
      </c>
    </row>
    <row r="174" spans="1:14" ht="51" customHeight="1">
      <c r="A174" s="122"/>
      <c r="B174" s="15" t="s">
        <v>210</v>
      </c>
      <c r="C174" s="122" t="s">
        <v>397</v>
      </c>
      <c r="D174" s="16">
        <v>50</v>
      </c>
      <c r="E174" s="14" t="s">
        <v>127</v>
      </c>
      <c r="F174" s="4"/>
      <c r="G174" s="14" t="s">
        <v>127</v>
      </c>
      <c r="H174" s="17"/>
      <c r="I174" s="95">
        <f>D174</f>
        <v>50</v>
      </c>
      <c r="J174" s="4"/>
      <c r="K174" s="4"/>
      <c r="L174" s="4"/>
      <c r="M174" s="4"/>
      <c r="N174" s="4"/>
    </row>
    <row r="175" spans="1:14" ht="30" customHeight="1">
      <c r="A175" s="122"/>
      <c r="B175" s="15" t="s">
        <v>211</v>
      </c>
      <c r="C175" s="122" t="s">
        <v>396</v>
      </c>
      <c r="D175" s="16">
        <v>30</v>
      </c>
      <c r="E175" s="14" t="s">
        <v>127</v>
      </c>
      <c r="F175" s="4"/>
      <c r="G175" s="14" t="s">
        <v>127</v>
      </c>
      <c r="H175" s="17"/>
      <c r="I175" s="17"/>
      <c r="J175" s="16">
        <f>D175</f>
        <v>30</v>
      </c>
      <c r="K175" s="4"/>
      <c r="L175" s="4"/>
      <c r="M175" s="4"/>
      <c r="N175" s="4"/>
    </row>
    <row r="176" spans="1:14" ht="42" customHeight="1">
      <c r="A176" s="122"/>
      <c r="B176" s="15" t="s">
        <v>212</v>
      </c>
      <c r="C176" s="122" t="s">
        <v>398</v>
      </c>
      <c r="D176" s="16">
        <v>30</v>
      </c>
      <c r="E176" s="14" t="s">
        <v>127</v>
      </c>
      <c r="F176" s="4"/>
      <c r="G176" s="14" t="s">
        <v>127</v>
      </c>
      <c r="H176" s="17"/>
      <c r="I176" s="95">
        <f>D176</f>
        <v>30</v>
      </c>
      <c r="J176" s="4"/>
      <c r="K176" s="4"/>
      <c r="L176" s="4"/>
      <c r="M176" s="4"/>
      <c r="N176" s="4"/>
    </row>
    <row r="177" spans="1:14" ht="30" customHeight="1">
      <c r="A177" s="122"/>
      <c r="B177" s="15" t="s">
        <v>514</v>
      </c>
      <c r="C177" s="122" t="s">
        <v>400</v>
      </c>
      <c r="D177" s="16">
        <v>200</v>
      </c>
      <c r="E177" s="15" t="s">
        <v>401</v>
      </c>
      <c r="F177" s="4"/>
      <c r="G177" s="14" t="s">
        <v>127</v>
      </c>
      <c r="H177" s="17"/>
      <c r="I177" s="95"/>
      <c r="J177" s="16">
        <f>D177</f>
        <v>200</v>
      </c>
      <c r="K177" s="4"/>
      <c r="L177" s="4"/>
      <c r="M177" s="4"/>
      <c r="N177" s="4"/>
    </row>
    <row r="178" spans="1:14" ht="34.5" customHeight="1">
      <c r="A178" s="122"/>
      <c r="B178" s="94" t="s">
        <v>399</v>
      </c>
      <c r="C178" s="90" t="s">
        <v>471</v>
      </c>
      <c r="D178" s="16">
        <v>15</v>
      </c>
      <c r="E178" s="15" t="s">
        <v>401</v>
      </c>
      <c r="F178" s="4"/>
      <c r="G178" s="14" t="s">
        <v>127</v>
      </c>
      <c r="H178" s="17"/>
      <c r="I178" s="95">
        <f>D178</f>
        <v>15</v>
      </c>
      <c r="J178" s="16"/>
      <c r="K178" s="4"/>
      <c r="L178" s="4"/>
      <c r="M178" s="4"/>
      <c r="N178" s="4"/>
    </row>
    <row r="179" spans="1:14" ht="49.5" customHeight="1">
      <c r="A179" s="122"/>
      <c r="B179" s="94" t="s">
        <v>461</v>
      </c>
      <c r="C179" s="90" t="s">
        <v>472</v>
      </c>
      <c r="D179" s="16">
        <v>75</v>
      </c>
      <c r="E179" s="15" t="s">
        <v>401</v>
      </c>
      <c r="F179" s="4"/>
      <c r="G179" s="14" t="s">
        <v>127</v>
      </c>
      <c r="H179" s="17"/>
      <c r="I179" s="95">
        <f>D179</f>
        <v>75</v>
      </c>
      <c r="J179" s="16"/>
      <c r="K179" s="4"/>
      <c r="L179" s="4"/>
      <c r="M179" s="4"/>
      <c r="N179" s="4"/>
    </row>
    <row r="180" spans="1:14" ht="32.25" customHeight="1">
      <c r="A180" s="122"/>
      <c r="B180" s="94" t="s">
        <v>462</v>
      </c>
      <c r="C180" s="90" t="s">
        <v>473</v>
      </c>
      <c r="D180" s="16">
        <v>50</v>
      </c>
      <c r="E180" s="15" t="s">
        <v>401</v>
      </c>
      <c r="F180" s="4"/>
      <c r="G180" s="14" t="s">
        <v>127</v>
      </c>
      <c r="H180" s="17"/>
      <c r="I180" s="95"/>
      <c r="J180" s="16">
        <f>D180</f>
        <v>50</v>
      </c>
      <c r="K180" s="4"/>
      <c r="L180" s="4"/>
      <c r="M180" s="4"/>
      <c r="N180" s="4"/>
    </row>
    <row r="181" spans="1:14" ht="35.25" customHeight="1">
      <c r="A181" s="122"/>
      <c r="B181" s="94" t="s">
        <v>463</v>
      </c>
      <c r="C181" s="90" t="s">
        <v>474</v>
      </c>
      <c r="D181" s="16">
        <v>75</v>
      </c>
      <c r="E181" s="15" t="s">
        <v>401</v>
      </c>
      <c r="F181" s="4"/>
      <c r="G181" s="14" t="s">
        <v>127</v>
      </c>
      <c r="H181" s="17"/>
      <c r="I181" s="95"/>
      <c r="J181" s="16">
        <f>D181</f>
        <v>75</v>
      </c>
      <c r="K181" s="4"/>
      <c r="L181" s="4"/>
      <c r="M181" s="4"/>
      <c r="N181" s="4"/>
    </row>
    <row r="182" spans="1:14" ht="49.5" customHeight="1">
      <c r="A182" s="119"/>
      <c r="B182" s="94" t="s">
        <v>464</v>
      </c>
      <c r="C182" s="90" t="s">
        <v>504</v>
      </c>
      <c r="D182" s="16">
        <v>30</v>
      </c>
      <c r="E182" s="15" t="s">
        <v>401</v>
      </c>
      <c r="F182" s="4"/>
      <c r="G182" s="14" t="s">
        <v>127</v>
      </c>
      <c r="H182" s="17"/>
      <c r="I182" s="95">
        <f>D182</f>
        <v>30</v>
      </c>
      <c r="J182" s="16"/>
      <c r="K182" s="4"/>
      <c r="L182" s="4"/>
      <c r="M182" s="4"/>
      <c r="N182" s="4"/>
    </row>
    <row r="183" spans="1:14" ht="40.5" customHeight="1">
      <c r="A183" s="119"/>
      <c r="B183" s="94" t="s">
        <v>503</v>
      </c>
      <c r="C183" s="90" t="s">
        <v>506</v>
      </c>
      <c r="D183" s="16">
        <v>30</v>
      </c>
      <c r="E183" s="15" t="s">
        <v>401</v>
      </c>
      <c r="F183" s="4"/>
      <c r="G183" s="14" t="s">
        <v>127</v>
      </c>
      <c r="H183" s="17"/>
      <c r="I183" s="95">
        <f>D183</f>
        <v>30</v>
      </c>
      <c r="J183" s="16"/>
      <c r="K183" s="4"/>
      <c r="L183" s="4"/>
      <c r="M183" s="4"/>
      <c r="N183" s="4"/>
    </row>
    <row r="184" spans="1:14" ht="39.75" customHeight="1">
      <c r="A184" s="119"/>
      <c r="B184" s="94" t="s">
        <v>505</v>
      </c>
      <c r="C184" s="90" t="s">
        <v>525</v>
      </c>
      <c r="D184" s="16">
        <v>30</v>
      </c>
      <c r="E184" s="15" t="s">
        <v>401</v>
      </c>
      <c r="F184" s="4"/>
      <c r="G184" s="14" t="s">
        <v>127</v>
      </c>
      <c r="H184" s="17"/>
      <c r="I184" s="95">
        <f>D184</f>
        <v>30</v>
      </c>
      <c r="J184" s="16"/>
      <c r="K184" s="4"/>
      <c r="L184" s="4"/>
      <c r="M184" s="4"/>
      <c r="N184" s="4"/>
    </row>
    <row r="185" spans="1:14" ht="44.25" customHeight="1">
      <c r="A185" s="159" t="s">
        <v>325</v>
      </c>
      <c r="B185" s="160"/>
      <c r="C185" s="161"/>
      <c r="D185" s="36">
        <f>D186+D191</f>
        <v>6000</v>
      </c>
      <c r="E185" s="36"/>
      <c r="F185" s="36">
        <f t="shared" ref="F185:N185" si="70">F186+F191</f>
        <v>0</v>
      </c>
      <c r="G185" s="36"/>
      <c r="H185" s="36">
        <f t="shared" si="70"/>
        <v>0</v>
      </c>
      <c r="I185" s="36">
        <f t="shared" si="70"/>
        <v>0</v>
      </c>
      <c r="J185" s="36">
        <f t="shared" si="70"/>
        <v>1500</v>
      </c>
      <c r="K185" s="36">
        <f t="shared" si="70"/>
        <v>1750</v>
      </c>
      <c r="L185" s="36">
        <f t="shared" si="70"/>
        <v>750</v>
      </c>
      <c r="M185" s="36">
        <f t="shared" si="70"/>
        <v>0</v>
      </c>
      <c r="N185" s="36">
        <f t="shared" si="70"/>
        <v>0</v>
      </c>
    </row>
    <row r="186" spans="1:14" ht="29.25" customHeight="1">
      <c r="A186" s="199" t="s">
        <v>82</v>
      </c>
      <c r="B186" s="200"/>
      <c r="C186" s="201"/>
      <c r="D186" s="35">
        <f>D187</f>
        <v>3500</v>
      </c>
      <c r="E186" s="35"/>
      <c r="F186" s="35">
        <f t="shared" ref="F186:N186" si="71">F187</f>
        <v>0</v>
      </c>
      <c r="G186" s="35"/>
      <c r="H186" s="35">
        <f t="shared" si="71"/>
        <v>0</v>
      </c>
      <c r="I186" s="35">
        <f t="shared" si="71"/>
        <v>0</v>
      </c>
      <c r="J186" s="35">
        <f t="shared" si="71"/>
        <v>1000</v>
      </c>
      <c r="K186" s="35">
        <f t="shared" si="71"/>
        <v>500</v>
      </c>
      <c r="L186" s="35">
        <f t="shared" si="71"/>
        <v>0</v>
      </c>
      <c r="M186" s="35">
        <f t="shared" si="71"/>
        <v>0</v>
      </c>
      <c r="N186" s="35">
        <f t="shared" si="71"/>
        <v>0</v>
      </c>
    </row>
    <row r="187" spans="1:14" ht="28.5" customHeight="1">
      <c r="A187" s="182" t="s">
        <v>83</v>
      </c>
      <c r="B187" s="183"/>
      <c r="C187" s="184"/>
      <c r="D187" s="13">
        <f>SUM(D188:D190)</f>
        <v>3500</v>
      </c>
      <c r="E187" s="13"/>
      <c r="F187" s="13">
        <f t="shared" ref="F187:N187" si="72">SUM(F188:F189)</f>
        <v>0</v>
      </c>
      <c r="G187" s="13"/>
      <c r="H187" s="13">
        <f t="shared" si="72"/>
        <v>0</v>
      </c>
      <c r="I187" s="13">
        <f t="shared" si="72"/>
        <v>0</v>
      </c>
      <c r="J187" s="13">
        <f t="shared" si="72"/>
        <v>1000</v>
      </c>
      <c r="K187" s="13">
        <f t="shared" si="72"/>
        <v>500</v>
      </c>
      <c r="L187" s="13">
        <f t="shared" si="72"/>
        <v>0</v>
      </c>
      <c r="M187" s="13">
        <f t="shared" si="72"/>
        <v>0</v>
      </c>
      <c r="N187" s="13">
        <f t="shared" si="72"/>
        <v>0</v>
      </c>
    </row>
    <row r="188" spans="1:14" ht="44.25" customHeight="1">
      <c r="A188" s="122"/>
      <c r="B188" s="122" t="s">
        <v>213</v>
      </c>
      <c r="C188" s="122" t="s">
        <v>402</v>
      </c>
      <c r="D188" s="16">
        <v>500</v>
      </c>
      <c r="E188" s="15" t="s">
        <v>237</v>
      </c>
      <c r="F188" s="4"/>
      <c r="G188" s="14" t="s">
        <v>127</v>
      </c>
      <c r="H188" s="4"/>
      <c r="I188" s="4"/>
      <c r="J188" s="95">
        <f>D188</f>
        <v>500</v>
      </c>
      <c r="K188" s="17"/>
      <c r="L188" s="4"/>
      <c r="M188" s="4"/>
      <c r="N188" s="4"/>
    </row>
    <row r="189" spans="1:14" ht="60" customHeight="1">
      <c r="A189" s="122"/>
      <c r="B189" s="122" t="s">
        <v>215</v>
      </c>
      <c r="C189" s="122" t="s">
        <v>214</v>
      </c>
      <c r="D189" s="16">
        <v>1000</v>
      </c>
      <c r="E189" s="15" t="s">
        <v>237</v>
      </c>
      <c r="F189" s="4"/>
      <c r="G189" s="14" t="s">
        <v>127</v>
      </c>
      <c r="H189" s="4"/>
      <c r="I189" s="4"/>
      <c r="J189" s="14">
        <f>D189*0.5</f>
        <v>500</v>
      </c>
      <c r="K189" s="17">
        <f>D189*0.5</f>
        <v>500</v>
      </c>
      <c r="L189" s="17"/>
      <c r="M189" s="4"/>
      <c r="N189" s="4"/>
    </row>
    <row r="190" spans="1:14" ht="60" customHeight="1">
      <c r="A190" s="119"/>
      <c r="B190" s="122" t="s">
        <v>215</v>
      </c>
      <c r="C190" s="122" t="s">
        <v>535</v>
      </c>
      <c r="D190" s="16">
        <v>2000</v>
      </c>
      <c r="E190" s="15" t="s">
        <v>237</v>
      </c>
      <c r="F190" s="4"/>
      <c r="G190" s="14" t="s">
        <v>127</v>
      </c>
      <c r="H190" s="4"/>
      <c r="I190" s="4"/>
      <c r="J190" s="14">
        <f>D190*0.5</f>
        <v>1000</v>
      </c>
      <c r="K190" s="17">
        <f>D190*0.5</f>
        <v>1000</v>
      </c>
      <c r="L190" s="17"/>
      <c r="M190" s="4"/>
      <c r="N190" s="4"/>
    </row>
    <row r="191" spans="1:14" ht="36.75" customHeight="1">
      <c r="A191" s="199" t="s">
        <v>84</v>
      </c>
      <c r="B191" s="200"/>
      <c r="C191" s="201"/>
      <c r="D191" s="35">
        <f>D192+D197</f>
        <v>2500</v>
      </c>
      <c r="E191" s="35"/>
      <c r="F191" s="35">
        <f t="shared" ref="F191:N191" si="73">F192+F197</f>
        <v>0</v>
      </c>
      <c r="G191" s="35"/>
      <c r="H191" s="35">
        <f t="shared" si="73"/>
        <v>0</v>
      </c>
      <c r="I191" s="35">
        <f t="shared" si="73"/>
        <v>0</v>
      </c>
      <c r="J191" s="35">
        <f t="shared" si="73"/>
        <v>500</v>
      </c>
      <c r="K191" s="35">
        <f t="shared" si="73"/>
        <v>1250</v>
      </c>
      <c r="L191" s="35">
        <f t="shared" si="73"/>
        <v>750</v>
      </c>
      <c r="M191" s="35">
        <f t="shared" si="73"/>
        <v>0</v>
      </c>
      <c r="N191" s="35">
        <f t="shared" si="73"/>
        <v>0</v>
      </c>
    </row>
    <row r="192" spans="1:14" ht="30" customHeight="1">
      <c r="A192" s="182" t="s">
        <v>85</v>
      </c>
      <c r="B192" s="183"/>
      <c r="C192" s="184"/>
      <c r="D192" s="13">
        <f>SUM(D193:D194)</f>
        <v>2000</v>
      </c>
      <c r="E192" s="13"/>
      <c r="F192" s="13"/>
      <c r="G192" s="13"/>
      <c r="H192" s="13">
        <f t="shared" ref="H192:N192" si="74">SUM(H193:H194)</f>
        <v>0</v>
      </c>
      <c r="I192" s="13">
        <f t="shared" si="74"/>
        <v>0</v>
      </c>
      <c r="J192" s="13">
        <f t="shared" si="74"/>
        <v>250</v>
      </c>
      <c r="K192" s="13">
        <f t="shared" si="74"/>
        <v>1000</v>
      </c>
      <c r="L192" s="13">
        <f t="shared" si="74"/>
        <v>750</v>
      </c>
      <c r="M192" s="13">
        <f t="shared" si="74"/>
        <v>0</v>
      </c>
      <c r="N192" s="13">
        <f t="shared" si="74"/>
        <v>0</v>
      </c>
    </row>
    <row r="193" spans="1:14" ht="39.75" customHeight="1">
      <c r="A193" s="122"/>
      <c r="B193" s="122" t="s">
        <v>216</v>
      </c>
      <c r="C193" s="122" t="s">
        <v>403</v>
      </c>
      <c r="D193" s="16">
        <v>1500</v>
      </c>
      <c r="E193" s="15" t="s">
        <v>238</v>
      </c>
      <c r="F193" s="4"/>
      <c r="G193" s="14" t="s">
        <v>127</v>
      </c>
      <c r="H193" s="4"/>
      <c r="I193" s="4"/>
      <c r="J193" s="4"/>
      <c r="K193" s="17">
        <f>D193*0.5</f>
        <v>750</v>
      </c>
      <c r="L193" s="17">
        <f>D193*0.5</f>
        <v>750</v>
      </c>
      <c r="M193" s="4"/>
      <c r="N193" s="4"/>
    </row>
    <row r="194" spans="1:14" ht="39.75" customHeight="1">
      <c r="A194" s="119"/>
      <c r="B194" s="122" t="s">
        <v>528</v>
      </c>
      <c r="C194" s="122" t="s">
        <v>529</v>
      </c>
      <c r="D194" s="16">
        <v>500</v>
      </c>
      <c r="E194" s="15" t="s">
        <v>241</v>
      </c>
      <c r="F194" s="4"/>
      <c r="G194" s="14"/>
      <c r="H194" s="4"/>
      <c r="I194" s="4"/>
      <c r="J194" s="14">
        <f>D194*0.5</f>
        <v>250</v>
      </c>
      <c r="K194" s="16">
        <f>D194*0.5</f>
        <v>250</v>
      </c>
      <c r="L194" s="16"/>
      <c r="M194" s="4"/>
      <c r="N194" s="4"/>
    </row>
    <row r="195" spans="1:14" ht="45.75" customHeight="1">
      <c r="A195" s="182" t="s">
        <v>86</v>
      </c>
      <c r="B195" s="183"/>
      <c r="C195" s="184"/>
      <c r="D195" s="13">
        <f>D196</f>
        <v>1000</v>
      </c>
      <c r="E195" s="13"/>
      <c r="F195" s="13">
        <f t="shared" ref="F195:N195" si="75">F196</f>
        <v>0</v>
      </c>
      <c r="G195" s="13"/>
      <c r="H195" s="13">
        <f t="shared" si="75"/>
        <v>0</v>
      </c>
      <c r="I195" s="13">
        <f t="shared" si="75"/>
        <v>0</v>
      </c>
      <c r="J195" s="13">
        <f t="shared" si="75"/>
        <v>0</v>
      </c>
      <c r="K195" s="13">
        <f t="shared" si="75"/>
        <v>0</v>
      </c>
      <c r="L195" s="13">
        <f t="shared" si="75"/>
        <v>0</v>
      </c>
      <c r="M195" s="13">
        <f t="shared" si="75"/>
        <v>500</v>
      </c>
      <c r="N195" s="13">
        <f t="shared" si="75"/>
        <v>500</v>
      </c>
    </row>
    <row r="196" spans="1:14" ht="57.75" customHeight="1">
      <c r="A196" s="122"/>
      <c r="B196" s="122" t="s">
        <v>217</v>
      </c>
      <c r="C196" s="122" t="s">
        <v>322</v>
      </c>
      <c r="D196" s="16">
        <v>1000</v>
      </c>
      <c r="E196" s="15" t="s">
        <v>239</v>
      </c>
      <c r="F196" s="4"/>
      <c r="G196" s="14" t="s">
        <v>127</v>
      </c>
      <c r="H196" s="4"/>
      <c r="I196" s="4"/>
      <c r="J196" s="4"/>
      <c r="K196" s="4"/>
      <c r="L196" s="4"/>
      <c r="M196" s="17">
        <f>D196*0.5</f>
        <v>500</v>
      </c>
      <c r="N196" s="17">
        <f>D196*0.5</f>
        <v>500</v>
      </c>
    </row>
    <row r="197" spans="1:14" ht="44.25" customHeight="1">
      <c r="A197" s="212" t="s">
        <v>87</v>
      </c>
      <c r="B197" s="212"/>
      <c r="C197" s="212"/>
      <c r="D197" s="13">
        <f>SUM(D198:D198)</f>
        <v>500</v>
      </c>
      <c r="E197" s="13"/>
      <c r="F197" s="13">
        <f>SUM(F198:F198)</f>
        <v>0</v>
      </c>
      <c r="G197" s="13"/>
      <c r="H197" s="13">
        <f t="shared" ref="H197:N197" si="76">SUM(H198:H198)</f>
        <v>0</v>
      </c>
      <c r="I197" s="13">
        <f t="shared" si="76"/>
        <v>0</v>
      </c>
      <c r="J197" s="13">
        <f t="shared" si="76"/>
        <v>250</v>
      </c>
      <c r="K197" s="13">
        <f t="shared" si="76"/>
        <v>250</v>
      </c>
      <c r="L197" s="13">
        <f t="shared" si="76"/>
        <v>0</v>
      </c>
      <c r="M197" s="13">
        <f t="shared" si="76"/>
        <v>0</v>
      </c>
      <c r="N197" s="13">
        <f t="shared" si="76"/>
        <v>0</v>
      </c>
    </row>
    <row r="198" spans="1:14" ht="57.75" customHeight="1">
      <c r="A198" s="122"/>
      <c r="B198" s="122" t="s">
        <v>218</v>
      </c>
      <c r="C198" s="122" t="s">
        <v>515</v>
      </c>
      <c r="D198" s="14">
        <v>500</v>
      </c>
      <c r="E198" s="15" t="s">
        <v>239</v>
      </c>
      <c r="F198" s="4"/>
      <c r="G198" s="14" t="s">
        <v>127</v>
      </c>
      <c r="H198" s="4"/>
      <c r="I198" s="17"/>
      <c r="J198" s="17">
        <f>D198*0.5</f>
        <v>250</v>
      </c>
      <c r="K198" s="14">
        <f>D198*0.5</f>
        <v>250</v>
      </c>
      <c r="L198" s="4"/>
      <c r="M198" s="4"/>
      <c r="N198" s="4"/>
    </row>
    <row r="199" spans="1:14" ht="33.75" customHeight="1">
      <c r="A199" s="159" t="s">
        <v>88</v>
      </c>
      <c r="B199" s="160"/>
      <c r="C199" s="161"/>
      <c r="D199" s="36">
        <f>D200</f>
        <v>4325</v>
      </c>
      <c r="E199" s="36"/>
      <c r="F199" s="36"/>
      <c r="G199" s="36"/>
      <c r="H199" s="36">
        <f t="shared" ref="H199:N199" si="77">H200</f>
        <v>0</v>
      </c>
      <c r="I199" s="36">
        <f t="shared" si="77"/>
        <v>500</v>
      </c>
      <c r="J199" s="36">
        <f t="shared" si="77"/>
        <v>1795</v>
      </c>
      <c r="K199" s="36">
        <f t="shared" si="77"/>
        <v>1020</v>
      </c>
      <c r="L199" s="36">
        <f t="shared" si="77"/>
        <v>810</v>
      </c>
      <c r="M199" s="36">
        <f t="shared" si="77"/>
        <v>0</v>
      </c>
      <c r="N199" s="36">
        <f t="shared" si="77"/>
        <v>0</v>
      </c>
    </row>
    <row r="200" spans="1:14" ht="30" customHeight="1">
      <c r="A200" s="199" t="s">
        <v>89</v>
      </c>
      <c r="B200" s="200"/>
      <c r="C200" s="201"/>
      <c r="D200" s="35">
        <f>D201+D207</f>
        <v>4325</v>
      </c>
      <c r="E200" s="35"/>
      <c r="F200" s="35"/>
      <c r="G200" s="35"/>
      <c r="H200" s="35">
        <f t="shared" ref="H200:N200" si="78">H201+H207</f>
        <v>0</v>
      </c>
      <c r="I200" s="35">
        <f t="shared" si="78"/>
        <v>500</v>
      </c>
      <c r="J200" s="35">
        <f t="shared" si="78"/>
        <v>1795</v>
      </c>
      <c r="K200" s="35">
        <f t="shared" si="78"/>
        <v>1020</v>
      </c>
      <c r="L200" s="35">
        <f t="shared" si="78"/>
        <v>810</v>
      </c>
      <c r="M200" s="35">
        <f t="shared" si="78"/>
        <v>0</v>
      </c>
      <c r="N200" s="35">
        <f t="shared" si="78"/>
        <v>0</v>
      </c>
    </row>
    <row r="201" spans="1:14" ht="39" customHeight="1">
      <c r="A201" s="182" t="s">
        <v>90</v>
      </c>
      <c r="B201" s="183"/>
      <c r="C201" s="184"/>
      <c r="D201" s="13">
        <f>SUM(D202:D206)</f>
        <v>1700</v>
      </c>
      <c r="E201" s="13"/>
      <c r="F201" s="13"/>
      <c r="G201" s="13"/>
      <c r="H201" s="13">
        <f t="shared" ref="H201:N201" si="79">SUM(H202:H205)</f>
        <v>0</v>
      </c>
      <c r="I201" s="13">
        <f t="shared" si="79"/>
        <v>0</v>
      </c>
      <c r="J201" s="13">
        <f t="shared" si="79"/>
        <v>650</v>
      </c>
      <c r="K201" s="13">
        <f t="shared" si="79"/>
        <v>600</v>
      </c>
      <c r="L201" s="13">
        <f t="shared" si="79"/>
        <v>250</v>
      </c>
      <c r="M201" s="13">
        <f t="shared" si="79"/>
        <v>0</v>
      </c>
      <c r="N201" s="13">
        <f t="shared" si="79"/>
        <v>0</v>
      </c>
    </row>
    <row r="202" spans="1:14" ht="75" customHeight="1">
      <c r="A202" s="122"/>
      <c r="B202" s="122" t="s">
        <v>465</v>
      </c>
      <c r="C202" s="122" t="s">
        <v>404</v>
      </c>
      <c r="D202" s="16">
        <v>500</v>
      </c>
      <c r="E202" s="15" t="s">
        <v>240</v>
      </c>
      <c r="F202" s="4"/>
      <c r="G202" s="14" t="s">
        <v>127</v>
      </c>
      <c r="H202" s="17"/>
      <c r="I202" s="17"/>
      <c r="J202" s="4"/>
      <c r="K202" s="14">
        <f>D202*0.5</f>
        <v>250</v>
      </c>
      <c r="L202" s="14">
        <f>D202*0.5</f>
        <v>250</v>
      </c>
      <c r="M202" s="4"/>
      <c r="N202" s="4"/>
    </row>
    <row r="203" spans="1:14" ht="39" customHeight="1">
      <c r="A203" s="122"/>
      <c r="B203" s="122" t="s">
        <v>219</v>
      </c>
      <c r="C203" s="90" t="s">
        <v>406</v>
      </c>
      <c r="D203" s="16">
        <v>500</v>
      </c>
      <c r="E203" s="15" t="s">
        <v>240</v>
      </c>
      <c r="F203" s="4"/>
      <c r="G203" s="14" t="s">
        <v>127</v>
      </c>
      <c r="H203" s="4"/>
      <c r="I203" s="4"/>
      <c r="J203" s="14">
        <f>D203*0.5</f>
        <v>250</v>
      </c>
      <c r="K203" s="14">
        <f>D203*0.5</f>
        <v>250</v>
      </c>
      <c r="L203" s="4"/>
      <c r="M203" s="17"/>
      <c r="N203" s="17"/>
    </row>
    <row r="204" spans="1:14" ht="54" customHeight="1">
      <c r="A204" s="122"/>
      <c r="B204" s="122" t="s">
        <v>466</v>
      </c>
      <c r="C204" s="122" t="s">
        <v>407</v>
      </c>
      <c r="D204" s="16">
        <v>200</v>
      </c>
      <c r="E204" s="14" t="s">
        <v>241</v>
      </c>
      <c r="F204" s="4"/>
      <c r="G204" s="14" t="s">
        <v>127</v>
      </c>
      <c r="H204" s="4"/>
      <c r="I204" s="17"/>
      <c r="J204" s="14">
        <f>D204*0.5</f>
        <v>100</v>
      </c>
      <c r="K204" s="14">
        <f>D204*0.5</f>
        <v>100</v>
      </c>
      <c r="L204" s="4"/>
      <c r="M204" s="4"/>
      <c r="N204" s="4"/>
    </row>
    <row r="205" spans="1:14" ht="54" customHeight="1">
      <c r="A205" s="122"/>
      <c r="B205" s="90" t="s">
        <v>467</v>
      </c>
      <c r="C205" s="90" t="s">
        <v>475</v>
      </c>
      <c r="D205" s="16">
        <v>300</v>
      </c>
      <c r="E205" s="14" t="s">
        <v>478</v>
      </c>
      <c r="F205" s="4"/>
      <c r="G205" s="14" t="s">
        <v>127</v>
      </c>
      <c r="H205" s="4"/>
      <c r="I205" s="17"/>
      <c r="J205" s="16">
        <f>D205</f>
        <v>300</v>
      </c>
      <c r="K205" s="14"/>
      <c r="L205" s="4"/>
      <c r="M205" s="4"/>
      <c r="N205" s="4"/>
    </row>
    <row r="206" spans="1:14" ht="54" customHeight="1">
      <c r="A206" s="119"/>
      <c r="B206" s="122" t="s">
        <v>517</v>
      </c>
      <c r="C206" s="122" t="s">
        <v>516</v>
      </c>
      <c r="D206" s="16">
        <v>200</v>
      </c>
      <c r="E206" s="14" t="s">
        <v>241</v>
      </c>
      <c r="F206" s="4"/>
      <c r="G206" s="14" t="s">
        <v>127</v>
      </c>
      <c r="H206" s="4"/>
      <c r="I206" s="17"/>
      <c r="J206" s="14">
        <f>D206*0.5</f>
        <v>100</v>
      </c>
      <c r="K206" s="14">
        <f>D206*0.5</f>
        <v>100</v>
      </c>
      <c r="L206" s="4"/>
      <c r="M206" s="4"/>
      <c r="N206" s="4"/>
    </row>
    <row r="207" spans="1:14" ht="39.75" customHeight="1">
      <c r="A207" s="182" t="s">
        <v>91</v>
      </c>
      <c r="B207" s="183"/>
      <c r="C207" s="184"/>
      <c r="D207" s="13">
        <f>SUM(D208:D210)</f>
        <v>2625</v>
      </c>
      <c r="E207" s="13"/>
      <c r="F207" s="13"/>
      <c r="G207" s="13"/>
      <c r="H207" s="13">
        <f t="shared" ref="H207:N207" si="80">SUM(H208:H210)</f>
        <v>0</v>
      </c>
      <c r="I207" s="13">
        <f t="shared" si="80"/>
        <v>500</v>
      </c>
      <c r="J207" s="13">
        <f t="shared" si="80"/>
        <v>1145</v>
      </c>
      <c r="K207" s="13">
        <f t="shared" si="80"/>
        <v>420</v>
      </c>
      <c r="L207" s="13">
        <f t="shared" si="80"/>
        <v>560</v>
      </c>
      <c r="M207" s="13">
        <f t="shared" si="80"/>
        <v>0</v>
      </c>
      <c r="N207" s="13">
        <f t="shared" si="80"/>
        <v>0</v>
      </c>
    </row>
    <row r="208" spans="1:14" ht="70.5" customHeight="1">
      <c r="A208" s="122"/>
      <c r="B208" s="122" t="s">
        <v>220</v>
      </c>
      <c r="C208" s="122" t="s">
        <v>408</v>
      </c>
      <c r="D208" s="16">
        <v>225</v>
      </c>
      <c r="E208" s="14" t="s">
        <v>241</v>
      </c>
      <c r="F208" s="4"/>
      <c r="G208" s="14" t="s">
        <v>127</v>
      </c>
      <c r="H208" s="4"/>
      <c r="I208" s="17"/>
      <c r="J208" s="95">
        <f>D208</f>
        <v>225</v>
      </c>
      <c r="K208" s="4"/>
      <c r="L208" s="4"/>
      <c r="M208" s="4"/>
      <c r="N208" s="4"/>
    </row>
    <row r="209" spans="1:14" ht="59.25" customHeight="1">
      <c r="A209" s="122"/>
      <c r="B209" s="122" t="s">
        <v>221</v>
      </c>
      <c r="C209" s="122" t="s">
        <v>409</v>
      </c>
      <c r="D209" s="16">
        <v>1400</v>
      </c>
      <c r="E209" s="14" t="s">
        <v>241</v>
      </c>
      <c r="F209" s="4"/>
      <c r="G209" s="14" t="s">
        <v>127</v>
      </c>
      <c r="H209" s="4"/>
      <c r="I209" s="4"/>
      <c r="J209" s="17">
        <f>D209*0.3</f>
        <v>420</v>
      </c>
      <c r="K209" s="17">
        <f>D209*0.3</f>
        <v>420</v>
      </c>
      <c r="L209" s="14">
        <f>D209*0.4</f>
        <v>560</v>
      </c>
      <c r="M209" s="4"/>
      <c r="N209" s="4"/>
    </row>
    <row r="210" spans="1:14" ht="36.75" customHeight="1">
      <c r="A210" s="119"/>
      <c r="B210" s="122" t="s">
        <v>497</v>
      </c>
      <c r="C210" s="122" t="s">
        <v>498</v>
      </c>
      <c r="D210" s="16">
        <v>1000</v>
      </c>
      <c r="E210" s="14" t="s">
        <v>335</v>
      </c>
      <c r="F210" s="4"/>
      <c r="G210" s="14" t="s">
        <v>127</v>
      </c>
      <c r="H210" s="4"/>
      <c r="I210" s="14">
        <f>D210*0.5</f>
        <v>500</v>
      </c>
      <c r="J210" s="17">
        <f>D210*0.5</f>
        <v>500</v>
      </c>
      <c r="K210" s="17"/>
      <c r="L210" s="14"/>
      <c r="M210" s="4"/>
      <c r="N210" s="4"/>
    </row>
    <row r="211" spans="1:14" ht="28.5" customHeight="1">
      <c r="A211" s="170" t="s">
        <v>92</v>
      </c>
      <c r="B211" s="171"/>
      <c r="C211" s="172"/>
      <c r="D211" s="43">
        <f>D212</f>
        <v>4400</v>
      </c>
      <c r="E211" s="43"/>
      <c r="F211" s="43">
        <f t="shared" ref="F211:N211" si="81">F212</f>
        <v>0</v>
      </c>
      <c r="G211" s="43"/>
      <c r="H211" s="43">
        <f t="shared" si="81"/>
        <v>0</v>
      </c>
      <c r="I211" s="43">
        <f t="shared" si="81"/>
        <v>750</v>
      </c>
      <c r="J211" s="43">
        <f t="shared" si="81"/>
        <v>1900</v>
      </c>
      <c r="K211" s="43">
        <f t="shared" si="81"/>
        <v>1450</v>
      </c>
      <c r="L211" s="43">
        <f t="shared" si="81"/>
        <v>300</v>
      </c>
      <c r="M211" s="43">
        <f t="shared" si="81"/>
        <v>0</v>
      </c>
      <c r="N211" s="43">
        <f t="shared" si="81"/>
        <v>0</v>
      </c>
    </row>
    <row r="212" spans="1:14" ht="28.5" customHeight="1">
      <c r="A212" s="173" t="s">
        <v>93</v>
      </c>
      <c r="B212" s="174"/>
      <c r="C212" s="175"/>
      <c r="D212" s="44">
        <f>D213+D217+D222</f>
        <v>4400</v>
      </c>
      <c r="E212" s="44"/>
      <c r="F212" s="44">
        <f t="shared" ref="F212:N212" si="82">F213+F217+F222</f>
        <v>0</v>
      </c>
      <c r="G212" s="44"/>
      <c r="H212" s="44">
        <f t="shared" si="82"/>
        <v>0</v>
      </c>
      <c r="I212" s="44">
        <f t="shared" si="82"/>
        <v>750</v>
      </c>
      <c r="J212" s="44">
        <f t="shared" si="82"/>
        <v>1900</v>
      </c>
      <c r="K212" s="44">
        <f t="shared" si="82"/>
        <v>1450</v>
      </c>
      <c r="L212" s="44">
        <f t="shared" si="82"/>
        <v>300</v>
      </c>
      <c r="M212" s="44">
        <f t="shared" si="82"/>
        <v>0</v>
      </c>
      <c r="N212" s="44">
        <f t="shared" si="82"/>
        <v>0</v>
      </c>
    </row>
    <row r="213" spans="1:14" ht="29.25" customHeight="1">
      <c r="A213" s="176" t="s">
        <v>94</v>
      </c>
      <c r="B213" s="177"/>
      <c r="C213" s="178"/>
      <c r="D213" s="42">
        <f>D214</f>
        <v>2000</v>
      </c>
      <c r="E213" s="42"/>
      <c r="F213" s="42"/>
      <c r="G213" s="42"/>
      <c r="H213" s="42">
        <f t="shared" ref="H213:N215" si="83">H214</f>
        <v>0</v>
      </c>
      <c r="I213" s="42">
        <f t="shared" si="83"/>
        <v>0</v>
      </c>
      <c r="J213" s="42">
        <f t="shared" si="83"/>
        <v>1000</v>
      </c>
      <c r="K213" s="42">
        <f t="shared" si="83"/>
        <v>1000</v>
      </c>
      <c r="L213" s="42">
        <f t="shared" si="83"/>
        <v>0</v>
      </c>
      <c r="M213" s="42">
        <f t="shared" si="83"/>
        <v>0</v>
      </c>
      <c r="N213" s="42">
        <f t="shared" si="83"/>
        <v>0</v>
      </c>
    </row>
    <row r="214" spans="1:14" ht="42.75" customHeight="1">
      <c r="A214" s="179" t="s">
        <v>95</v>
      </c>
      <c r="B214" s="180"/>
      <c r="C214" s="181"/>
      <c r="D214" s="41">
        <f>D215</f>
        <v>2000</v>
      </c>
      <c r="E214" s="41"/>
      <c r="F214" s="41">
        <f t="shared" ref="F214" si="84">F215</f>
        <v>0</v>
      </c>
      <c r="G214" s="41"/>
      <c r="H214" s="41">
        <f t="shared" si="83"/>
        <v>0</v>
      </c>
      <c r="I214" s="41">
        <f t="shared" si="83"/>
        <v>0</v>
      </c>
      <c r="J214" s="41">
        <f t="shared" si="83"/>
        <v>1000</v>
      </c>
      <c r="K214" s="41">
        <f t="shared" si="83"/>
        <v>1000</v>
      </c>
      <c r="L214" s="41">
        <f t="shared" si="83"/>
        <v>0</v>
      </c>
      <c r="M214" s="41">
        <f t="shared" si="83"/>
        <v>0</v>
      </c>
      <c r="N214" s="41">
        <f t="shared" si="83"/>
        <v>0</v>
      </c>
    </row>
    <row r="215" spans="1:14" ht="42.75" customHeight="1">
      <c r="A215" s="182" t="s">
        <v>96</v>
      </c>
      <c r="B215" s="183"/>
      <c r="C215" s="184"/>
      <c r="D215" s="13">
        <f>D216</f>
        <v>2000</v>
      </c>
      <c r="E215" s="13"/>
      <c r="F215" s="13"/>
      <c r="G215" s="13"/>
      <c r="H215" s="13">
        <f t="shared" si="83"/>
        <v>0</v>
      </c>
      <c r="I215" s="13">
        <f t="shared" si="83"/>
        <v>0</v>
      </c>
      <c r="J215" s="13">
        <f t="shared" si="83"/>
        <v>1000</v>
      </c>
      <c r="K215" s="13">
        <f t="shared" si="83"/>
        <v>1000</v>
      </c>
      <c r="L215" s="13">
        <f t="shared" si="83"/>
        <v>0</v>
      </c>
      <c r="M215" s="13">
        <f t="shared" si="83"/>
        <v>0</v>
      </c>
      <c r="N215" s="13">
        <f t="shared" si="83"/>
        <v>0</v>
      </c>
    </row>
    <row r="216" spans="1:14" ht="51" customHeight="1">
      <c r="A216" s="122"/>
      <c r="B216" s="122" t="s">
        <v>222</v>
      </c>
      <c r="C216" s="122" t="s">
        <v>410</v>
      </c>
      <c r="D216" s="16">
        <v>2000</v>
      </c>
      <c r="E216" s="15" t="s">
        <v>421</v>
      </c>
      <c r="F216" s="4"/>
      <c r="G216" s="14" t="s">
        <v>127</v>
      </c>
      <c r="H216" s="4"/>
      <c r="I216" s="17"/>
      <c r="J216" s="17">
        <f>D216*0.5</f>
        <v>1000</v>
      </c>
      <c r="K216" s="14">
        <f>D216*0.5</f>
        <v>1000</v>
      </c>
      <c r="L216" s="4"/>
      <c r="M216" s="4"/>
      <c r="N216" s="4"/>
    </row>
    <row r="217" spans="1:14" ht="31.5" customHeight="1">
      <c r="A217" s="176" t="s">
        <v>97</v>
      </c>
      <c r="B217" s="177"/>
      <c r="C217" s="178"/>
      <c r="D217" s="42">
        <f>D218</f>
        <v>600</v>
      </c>
      <c r="E217" s="42"/>
      <c r="F217" s="42">
        <f t="shared" ref="F217:N218" si="85">F218</f>
        <v>0</v>
      </c>
      <c r="G217" s="42"/>
      <c r="H217" s="42">
        <f t="shared" si="85"/>
        <v>0</v>
      </c>
      <c r="I217" s="42">
        <f t="shared" si="85"/>
        <v>150</v>
      </c>
      <c r="J217" s="42">
        <f t="shared" si="85"/>
        <v>300</v>
      </c>
      <c r="K217" s="42">
        <f t="shared" si="85"/>
        <v>150</v>
      </c>
      <c r="L217" s="42">
        <f t="shared" si="85"/>
        <v>0</v>
      </c>
      <c r="M217" s="42">
        <f t="shared" si="85"/>
        <v>0</v>
      </c>
      <c r="N217" s="42">
        <f t="shared" si="85"/>
        <v>0</v>
      </c>
    </row>
    <row r="218" spans="1:14" ht="41.25" customHeight="1">
      <c r="A218" s="179" t="s">
        <v>98</v>
      </c>
      <c r="B218" s="180"/>
      <c r="C218" s="181"/>
      <c r="D218" s="41">
        <f>D219</f>
        <v>600</v>
      </c>
      <c r="E218" s="41"/>
      <c r="F218" s="41">
        <f t="shared" si="85"/>
        <v>0</v>
      </c>
      <c r="G218" s="41"/>
      <c r="H218" s="41">
        <f t="shared" si="85"/>
        <v>0</v>
      </c>
      <c r="I218" s="41">
        <f t="shared" si="85"/>
        <v>150</v>
      </c>
      <c r="J218" s="41">
        <f t="shared" si="85"/>
        <v>300</v>
      </c>
      <c r="K218" s="41">
        <f t="shared" si="85"/>
        <v>150</v>
      </c>
      <c r="L218" s="41">
        <f t="shared" si="85"/>
        <v>0</v>
      </c>
      <c r="M218" s="41">
        <f t="shared" si="85"/>
        <v>0</v>
      </c>
      <c r="N218" s="41">
        <f t="shared" si="85"/>
        <v>0</v>
      </c>
    </row>
    <row r="219" spans="1:14" ht="41.25" customHeight="1">
      <c r="A219" s="182" t="s">
        <v>411</v>
      </c>
      <c r="B219" s="183"/>
      <c r="C219" s="184"/>
      <c r="D219" s="13">
        <f>SUM(D220:D221)</f>
        <v>600</v>
      </c>
      <c r="E219" s="13"/>
      <c r="F219" s="13">
        <f t="shared" ref="F219:N219" si="86">SUM(F220:F221)</f>
        <v>0</v>
      </c>
      <c r="G219" s="13"/>
      <c r="H219" s="13">
        <f t="shared" si="86"/>
        <v>0</v>
      </c>
      <c r="I219" s="13">
        <f t="shared" si="86"/>
        <v>150</v>
      </c>
      <c r="J219" s="13">
        <f t="shared" si="86"/>
        <v>300</v>
      </c>
      <c r="K219" s="13">
        <f t="shared" si="86"/>
        <v>150</v>
      </c>
      <c r="L219" s="13">
        <f t="shared" si="86"/>
        <v>0</v>
      </c>
      <c r="M219" s="13">
        <f t="shared" si="86"/>
        <v>0</v>
      </c>
      <c r="N219" s="13">
        <f t="shared" si="86"/>
        <v>0</v>
      </c>
    </row>
    <row r="220" spans="1:14" ht="57.75" customHeight="1">
      <c r="A220" s="122"/>
      <c r="B220" s="122" t="s">
        <v>224</v>
      </c>
      <c r="C220" s="122" t="s">
        <v>412</v>
      </c>
      <c r="D220" s="16">
        <v>300</v>
      </c>
      <c r="E220" s="15" t="s">
        <v>422</v>
      </c>
      <c r="F220" s="4"/>
      <c r="G220" s="14" t="s">
        <v>127</v>
      </c>
      <c r="H220" s="4"/>
      <c r="I220" s="17">
        <f>D220*0.5</f>
        <v>150</v>
      </c>
      <c r="J220" s="17">
        <f>D220*0.5</f>
        <v>150</v>
      </c>
      <c r="K220" s="4"/>
      <c r="L220" s="4"/>
      <c r="M220" s="4"/>
      <c r="N220" s="4"/>
    </row>
    <row r="221" spans="1:14" ht="62.25" customHeight="1">
      <c r="A221" s="122"/>
      <c r="B221" s="122" t="s">
        <v>225</v>
      </c>
      <c r="C221" s="120" t="s">
        <v>223</v>
      </c>
      <c r="D221" s="16">
        <v>300</v>
      </c>
      <c r="E221" s="15" t="s">
        <v>423</v>
      </c>
      <c r="F221" s="4"/>
      <c r="G221" s="14" t="s">
        <v>127</v>
      </c>
      <c r="H221" s="4"/>
      <c r="I221" s="4"/>
      <c r="J221" s="17">
        <f>D221*0.5</f>
        <v>150</v>
      </c>
      <c r="K221" s="17">
        <f>D221*0.5</f>
        <v>150</v>
      </c>
      <c r="L221" s="4"/>
      <c r="M221" s="4"/>
      <c r="N221" s="4"/>
    </row>
    <row r="222" spans="1:14" ht="36" customHeight="1">
      <c r="A222" s="176" t="s">
        <v>99</v>
      </c>
      <c r="B222" s="177"/>
      <c r="C222" s="178"/>
      <c r="D222" s="42">
        <f>D223</f>
        <v>1800</v>
      </c>
      <c r="E222" s="42"/>
      <c r="F222" s="42">
        <f t="shared" ref="F222:N222" si="87">F223</f>
        <v>0</v>
      </c>
      <c r="G222" s="42"/>
      <c r="H222" s="42">
        <f t="shared" si="87"/>
        <v>0</v>
      </c>
      <c r="I222" s="42">
        <f t="shared" si="87"/>
        <v>600</v>
      </c>
      <c r="J222" s="42">
        <f t="shared" si="87"/>
        <v>600</v>
      </c>
      <c r="K222" s="42">
        <f t="shared" si="87"/>
        <v>300</v>
      </c>
      <c r="L222" s="42">
        <f t="shared" si="87"/>
        <v>300</v>
      </c>
      <c r="M222" s="42">
        <f t="shared" si="87"/>
        <v>0</v>
      </c>
      <c r="N222" s="42">
        <f t="shared" si="87"/>
        <v>0</v>
      </c>
    </row>
    <row r="223" spans="1:14" ht="27.75" customHeight="1">
      <c r="A223" s="179" t="s">
        <v>100</v>
      </c>
      <c r="B223" s="180"/>
      <c r="C223" s="181"/>
      <c r="D223" s="41">
        <f>D224+D226</f>
        <v>1800</v>
      </c>
      <c r="E223" s="41"/>
      <c r="F223" s="41">
        <f t="shared" ref="F223:N223" si="88">F224+F226</f>
        <v>0</v>
      </c>
      <c r="G223" s="41"/>
      <c r="H223" s="41">
        <f t="shared" si="88"/>
        <v>0</v>
      </c>
      <c r="I223" s="41">
        <f t="shared" si="88"/>
        <v>600</v>
      </c>
      <c r="J223" s="41">
        <f t="shared" si="88"/>
        <v>600</v>
      </c>
      <c r="K223" s="41">
        <f t="shared" si="88"/>
        <v>300</v>
      </c>
      <c r="L223" s="41">
        <f t="shared" si="88"/>
        <v>300</v>
      </c>
      <c r="M223" s="41">
        <f t="shared" si="88"/>
        <v>0</v>
      </c>
      <c r="N223" s="41">
        <f t="shared" si="88"/>
        <v>0</v>
      </c>
    </row>
    <row r="224" spans="1:14" ht="47.25" customHeight="1">
      <c r="A224" s="182" t="s">
        <v>101</v>
      </c>
      <c r="B224" s="183"/>
      <c r="C224" s="184"/>
      <c r="D224" s="13">
        <f>D225</f>
        <v>600</v>
      </c>
      <c r="E224" s="13"/>
      <c r="F224" s="13">
        <f t="shared" ref="F224:N224" si="89">F225</f>
        <v>0</v>
      </c>
      <c r="G224" s="13"/>
      <c r="H224" s="13">
        <f t="shared" si="89"/>
        <v>0</v>
      </c>
      <c r="I224" s="13">
        <f t="shared" si="89"/>
        <v>300</v>
      </c>
      <c r="J224" s="13">
        <f t="shared" si="89"/>
        <v>300</v>
      </c>
      <c r="K224" s="13">
        <f t="shared" si="89"/>
        <v>0</v>
      </c>
      <c r="L224" s="13">
        <f t="shared" si="89"/>
        <v>0</v>
      </c>
      <c r="M224" s="13">
        <f t="shared" si="89"/>
        <v>0</v>
      </c>
      <c r="N224" s="13">
        <f t="shared" si="89"/>
        <v>0</v>
      </c>
    </row>
    <row r="225" spans="1:14" ht="47.25" customHeight="1">
      <c r="A225" s="122"/>
      <c r="B225" s="15" t="s">
        <v>226</v>
      </c>
      <c r="C225" s="120" t="s">
        <v>323</v>
      </c>
      <c r="D225" s="16">
        <v>600</v>
      </c>
      <c r="E225" s="14" t="s">
        <v>424</v>
      </c>
      <c r="F225" s="4"/>
      <c r="G225" s="14" t="s">
        <v>127</v>
      </c>
      <c r="H225" s="17"/>
      <c r="I225" s="17">
        <f>D225*0.5</f>
        <v>300</v>
      </c>
      <c r="J225" s="17">
        <f>D225*0.5</f>
        <v>300</v>
      </c>
      <c r="K225" s="17"/>
      <c r="L225" s="17"/>
      <c r="M225" s="17"/>
      <c r="N225" s="17"/>
    </row>
    <row r="226" spans="1:14" ht="41.25" customHeight="1">
      <c r="A226" s="182" t="s">
        <v>429</v>
      </c>
      <c r="B226" s="183"/>
      <c r="C226" s="184"/>
      <c r="D226" s="13">
        <f>SUM(D227:D228)</f>
        <v>1200</v>
      </c>
      <c r="E226" s="13"/>
      <c r="F226" s="13"/>
      <c r="G226" s="13"/>
      <c r="H226" s="13">
        <f t="shared" ref="H226:N226" si="90">SUM(H227:H228)</f>
        <v>0</v>
      </c>
      <c r="I226" s="13">
        <f t="shared" si="90"/>
        <v>300</v>
      </c>
      <c r="J226" s="13">
        <f t="shared" si="90"/>
        <v>300</v>
      </c>
      <c r="K226" s="13">
        <f t="shared" si="90"/>
        <v>300</v>
      </c>
      <c r="L226" s="13">
        <f t="shared" si="90"/>
        <v>300</v>
      </c>
      <c r="M226" s="13">
        <f t="shared" si="90"/>
        <v>0</v>
      </c>
      <c r="N226" s="13">
        <f t="shared" si="90"/>
        <v>0</v>
      </c>
    </row>
    <row r="227" spans="1:14" ht="60.75" customHeight="1">
      <c r="A227" s="4"/>
      <c r="B227" s="14" t="s">
        <v>430</v>
      </c>
      <c r="C227" s="122" t="s">
        <v>414</v>
      </c>
      <c r="D227" s="16">
        <v>600</v>
      </c>
      <c r="E227" s="14" t="s">
        <v>424</v>
      </c>
      <c r="F227" s="4"/>
      <c r="G227" s="14" t="s">
        <v>127</v>
      </c>
      <c r="H227" s="17"/>
      <c r="I227" s="17">
        <f>D227*0.5</f>
        <v>300</v>
      </c>
      <c r="J227" s="17">
        <f>D227*0.5</f>
        <v>300</v>
      </c>
      <c r="K227" s="17"/>
      <c r="L227" s="17"/>
      <c r="M227" s="17"/>
      <c r="N227" s="17"/>
    </row>
    <row r="228" spans="1:14" ht="60.75" customHeight="1">
      <c r="A228" s="4"/>
      <c r="B228" s="14" t="s">
        <v>430</v>
      </c>
      <c r="C228" s="122" t="s">
        <v>413</v>
      </c>
      <c r="D228" s="91">
        <v>600</v>
      </c>
      <c r="E228" s="92" t="s">
        <v>424</v>
      </c>
      <c r="F228" s="229"/>
      <c r="G228" s="92" t="s">
        <v>127</v>
      </c>
      <c r="H228" s="93"/>
      <c r="I228" s="93"/>
      <c r="J228" s="93"/>
      <c r="K228" s="93">
        <f>D228*0.5</f>
        <v>300</v>
      </c>
      <c r="L228" s="93">
        <f>D228*0.5</f>
        <v>300</v>
      </c>
      <c r="M228" s="93"/>
      <c r="N228" s="93"/>
    </row>
    <row r="229" spans="1:14">
      <c r="A229" s="26"/>
      <c r="B229" s="23"/>
      <c r="C229" s="27" t="s">
        <v>152</v>
      </c>
      <c r="D229" s="28">
        <f>D6+D70+D150+D211</f>
        <v>148595</v>
      </c>
      <c r="E229" s="25"/>
      <c r="F229" s="25"/>
      <c r="G229" s="24"/>
      <c r="H229" s="96">
        <f>H5</f>
        <v>900</v>
      </c>
      <c r="I229" s="96">
        <f t="shared" ref="I229:N229" si="91">I5</f>
        <v>34452.5</v>
      </c>
      <c r="J229" s="96">
        <f t="shared" si="91"/>
        <v>55812.5</v>
      </c>
      <c r="K229" s="96">
        <f t="shared" si="91"/>
        <v>39492.5</v>
      </c>
      <c r="L229" s="96">
        <f t="shared" si="91"/>
        <v>10260</v>
      </c>
      <c r="M229" s="96">
        <f t="shared" si="91"/>
        <v>4327.5</v>
      </c>
      <c r="N229" s="96">
        <f t="shared" si="91"/>
        <v>1120</v>
      </c>
    </row>
    <row r="231" spans="1:14">
      <c r="A231" s="1"/>
      <c r="B231" s="1"/>
      <c r="C231" s="1"/>
      <c r="D231" s="115" t="s">
        <v>518</v>
      </c>
      <c r="E231" s="115" t="s">
        <v>519</v>
      </c>
    </row>
    <row r="232" spans="1:14">
      <c r="A232" s="211" t="str">
        <f>A6</f>
        <v>ПРИОРИТЕТНА ОБЛАСТ 1. 
УСТОЙЧИВ ИКОНОМИЧЕСКИ РАСТЕЖ И ИНОВАЦИИ</v>
      </c>
      <c r="B232" s="211"/>
      <c r="C232" s="211"/>
      <c r="D232" s="116">
        <f>D6</f>
        <v>49960</v>
      </c>
      <c r="E232" s="117">
        <f>D232/D236*100</f>
        <v>33.621588882533061</v>
      </c>
    </row>
    <row r="233" spans="1:14">
      <c r="A233" s="211" t="str">
        <f>A70</f>
        <v>ПРИОРИТЕТНА ОБЛАСТ 2. 
ЖИЗНЕН СТАНДАРТ И КАЧЕСТВО НА ЖИВОТ</v>
      </c>
      <c r="B233" s="211"/>
      <c r="C233" s="211"/>
      <c r="D233" s="116">
        <f>D70</f>
        <v>30470</v>
      </c>
      <c r="E233" s="117">
        <f>D233/D236*100</f>
        <v>20.505400585484036</v>
      </c>
    </row>
    <row r="234" spans="1:14">
      <c r="A234" s="211" t="str">
        <f>A150</f>
        <v>ПРИОРИТЕТНА ОБЛАСТ 3. 
ТЕХНИЧЕСКА ИНФРАСТРУКТУРА И ОКОЛНА СРЕДА</v>
      </c>
      <c r="B234" s="211"/>
      <c r="C234" s="211"/>
      <c r="D234" s="116">
        <f>D150</f>
        <v>63765</v>
      </c>
      <c r="E234" s="117">
        <f>D234/D236*100</f>
        <v>42.911941855378714</v>
      </c>
    </row>
    <row r="235" spans="1:14">
      <c r="A235" s="211" t="str">
        <f>A211</f>
        <v>ПРИОРИТЕТНА ОБЛАСТ 4. 
ТЕРИТОРИАЛНО СЪТРУДНИЧЕСТВО И СБЛИЖАВАНЕ</v>
      </c>
      <c r="B235" s="211"/>
      <c r="C235" s="211"/>
      <c r="D235" s="116">
        <f>D211</f>
        <v>4400</v>
      </c>
      <c r="E235" s="117">
        <f>D235/D236*100</f>
        <v>2.9610686766041927</v>
      </c>
    </row>
    <row r="236" spans="1:14">
      <c r="A236" s="1"/>
      <c r="B236" s="1"/>
      <c r="C236" s="118" t="s">
        <v>520</v>
      </c>
      <c r="D236" s="116">
        <f>SUM(D232:D235)</f>
        <v>148595</v>
      </c>
      <c r="E236" s="117">
        <f>SUM(E232:E235)</f>
        <v>100.00000000000001</v>
      </c>
    </row>
  </sheetData>
  <mergeCells count="118">
    <mergeCell ref="J6:J7"/>
    <mergeCell ref="K6:K7"/>
    <mergeCell ref="L6:L7"/>
    <mergeCell ref="M6:M7"/>
    <mergeCell ref="N6:N7"/>
    <mergeCell ref="A1:D1"/>
    <mergeCell ref="A2:D2"/>
    <mergeCell ref="A6:C7"/>
    <mergeCell ref="H3:N3"/>
    <mergeCell ref="D6:D7"/>
    <mergeCell ref="E6:E7"/>
    <mergeCell ref="F6:F7"/>
    <mergeCell ref="G6:G7"/>
    <mergeCell ref="H6:H7"/>
    <mergeCell ref="I6:I7"/>
    <mergeCell ref="A20:C20"/>
    <mergeCell ref="A26:C26"/>
    <mergeCell ref="A27:C27"/>
    <mergeCell ref="A28:C28"/>
    <mergeCell ref="A32:C32"/>
    <mergeCell ref="A35:C35"/>
    <mergeCell ref="A8:C8"/>
    <mergeCell ref="A9:C9"/>
    <mergeCell ref="A10:C10"/>
    <mergeCell ref="A11:C11"/>
    <mergeCell ref="A17:C17"/>
    <mergeCell ref="A57:C57"/>
    <mergeCell ref="A58:C58"/>
    <mergeCell ref="A59:C59"/>
    <mergeCell ref="A62:C62"/>
    <mergeCell ref="A64:C64"/>
    <mergeCell ref="A66:C66"/>
    <mergeCell ref="A38:C38"/>
    <mergeCell ref="A39:C39"/>
    <mergeCell ref="A40:C40"/>
    <mergeCell ref="A45:C45"/>
    <mergeCell ref="A52:C52"/>
    <mergeCell ref="A55:C55"/>
    <mergeCell ref="A78:C78"/>
    <mergeCell ref="A80:C80"/>
    <mergeCell ref="A106:C106"/>
    <mergeCell ref="A68:C68"/>
    <mergeCell ref="A70:C70"/>
    <mergeCell ref="A71:C71"/>
    <mergeCell ref="A72:C72"/>
    <mergeCell ref="A73:C73"/>
    <mergeCell ref="A74:C74"/>
    <mergeCell ref="A93:C93"/>
    <mergeCell ref="A94:C94"/>
    <mergeCell ref="A96:C96"/>
    <mergeCell ref="A98:C98"/>
    <mergeCell ref="A100:C100"/>
    <mergeCell ref="A102:C102"/>
    <mergeCell ref="A83:C83"/>
    <mergeCell ref="A84:C84"/>
    <mergeCell ref="A86:C86"/>
    <mergeCell ref="A87:C87"/>
    <mergeCell ref="A88:C88"/>
    <mergeCell ref="A90:C90"/>
    <mergeCell ref="A118:C118"/>
    <mergeCell ref="A120:C120"/>
    <mergeCell ref="A121:C121"/>
    <mergeCell ref="A122:C122"/>
    <mergeCell ref="A124:C124"/>
    <mergeCell ref="A126:C126"/>
    <mergeCell ref="A135:C135"/>
    <mergeCell ref="A139:C139"/>
    <mergeCell ref="A109:C109"/>
    <mergeCell ref="A111:C111"/>
    <mergeCell ref="A113:C113"/>
    <mergeCell ref="A115:C115"/>
    <mergeCell ref="A117:C117"/>
    <mergeCell ref="A146:C146"/>
    <mergeCell ref="A150:C150"/>
    <mergeCell ref="A151:C151"/>
    <mergeCell ref="A152:C152"/>
    <mergeCell ref="A153:C153"/>
    <mergeCell ref="A154:C154"/>
    <mergeCell ref="A128:C128"/>
    <mergeCell ref="A131:C131"/>
    <mergeCell ref="A133:C133"/>
    <mergeCell ref="A134:C134"/>
    <mergeCell ref="A144:C144"/>
    <mergeCell ref="A145:C145"/>
    <mergeCell ref="A173:C173"/>
    <mergeCell ref="A185:C185"/>
    <mergeCell ref="A186:C186"/>
    <mergeCell ref="A187:C187"/>
    <mergeCell ref="A191:C191"/>
    <mergeCell ref="A192:C192"/>
    <mergeCell ref="A159:C159"/>
    <mergeCell ref="A162:C162"/>
    <mergeCell ref="A167:C167"/>
    <mergeCell ref="A169:C169"/>
    <mergeCell ref="A170:C170"/>
    <mergeCell ref="A172:C172"/>
    <mergeCell ref="A211:C211"/>
    <mergeCell ref="A212:C212"/>
    <mergeCell ref="A213:C213"/>
    <mergeCell ref="A214:C214"/>
    <mergeCell ref="A215:C215"/>
    <mergeCell ref="A217:C217"/>
    <mergeCell ref="A195:C195"/>
    <mergeCell ref="A197:C197"/>
    <mergeCell ref="A199:C199"/>
    <mergeCell ref="A200:C200"/>
    <mergeCell ref="A201:C201"/>
    <mergeCell ref="A207:C207"/>
    <mergeCell ref="A232:C232"/>
    <mergeCell ref="A233:C233"/>
    <mergeCell ref="A234:C234"/>
    <mergeCell ref="A235:C235"/>
    <mergeCell ref="A218:C218"/>
    <mergeCell ref="A219:C219"/>
    <mergeCell ref="A222:C222"/>
    <mergeCell ref="A223:C223"/>
    <mergeCell ref="A224:C224"/>
    <mergeCell ref="A226:C226"/>
  </mergeCells>
  <pageMargins left="0.11811023622047245" right="0" top="0.35433070866141736" bottom="0.74803149606299213" header="0.39370078740157483" footer="0.31496062992125984"/>
  <pageSetup paperSize="9" orientation="landscape" r:id="rId1"/>
  <headerFooter>
    <oddFooter>&amp;C&amp;"Arial Narrow,Курсив"&amp;8“Проектът се осъществява с финансовата подкрепа на Оперативна
програма “Административен капацитет”, съфинансирана от Европейския съюз
чрез Европейския социален фонд.”&amp;R&amp;P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Индикативна Фин.Т.</vt:lpstr>
      <vt:lpstr>Матрица Индикатори</vt:lpstr>
      <vt:lpstr>ПрограмаРеализация</vt:lpstr>
      <vt:lpstr>'Индикативна Фин.Т.'!Print_Titles</vt:lpstr>
      <vt:lpstr>'Матрица Индикатори'!Print_Titles</vt:lpstr>
      <vt:lpstr>ПрограмаРеализация!Print_Titles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Региоплан ЕООД</dc:creator>
  <cp:lastModifiedBy>Kosio</cp:lastModifiedBy>
  <cp:lastPrinted>2014-07-06T10:05:26Z</cp:lastPrinted>
  <dcterms:created xsi:type="dcterms:W3CDTF">2013-10-24T02:56:44Z</dcterms:created>
  <dcterms:modified xsi:type="dcterms:W3CDTF">2014-08-07T14:54:04Z</dcterms:modified>
</cp:coreProperties>
</file>